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eu Drive\Consultoria\Humana\06.05.2024 - 10HS - SESC DF\"/>
    </mc:Choice>
  </mc:AlternateContent>
  <xr:revisionPtr revIDLastSave="0" documentId="13_ncr:1_{31A167AE-E0F0-49F2-9C31-AF3FCE2DAE09}" xr6:coauthVersionLast="47" xr6:coauthVersionMax="47" xr10:uidLastSave="{00000000-0000-0000-0000-000000000000}"/>
  <bookViews>
    <workbookView xWindow="-120" yWindow="-120" windowWidth="20730" windowHeight="11160" tabRatio="898" xr2:uid="{00000000-000D-0000-FFFF-FFFF00000000}"/>
  </bookViews>
  <sheets>
    <sheet name="Planilha SESC" sheetId="2" r:id="rId1"/>
    <sheet name="Analista de Cultura" sheetId="3" r:id="rId2"/>
    <sheet name="Analista de Saúde" sheetId="4" r:id="rId3"/>
    <sheet name="Analista de Suporte a Gestão" sheetId="5" r:id="rId4"/>
    <sheet name="Analista de Tecnologia" sheetId="6" r:id="rId5"/>
    <sheet name="Assistente de Operações I" sheetId="7" r:id="rId6"/>
    <sheet name="Assistente de Operações II" sheetId="8" r:id="rId7"/>
    <sheet name="Assistente de Suporte a Gestão" sheetId="9" r:id="rId8"/>
    <sheet name="Assistente de Suporte Ges. A." sheetId="10" r:id="rId9"/>
    <sheet name="Assistente de Tecnologia" sheetId="11" r:id="rId10"/>
    <sheet name="Auxiliar de Operações" sheetId="12" r:id="rId11"/>
    <sheet name="Cirurgião Dentista" sheetId="13" r:id="rId12"/>
    <sheet name="Educador Físico" sheetId="14" r:id="rId13"/>
    <sheet name="Inst. Desenv. Artístico e Cult." sheetId="15" r:id="rId14"/>
    <sheet name="Médico" sheetId="16" r:id="rId15"/>
    <sheet name="Médico do Trabalho" sheetId="17" r:id="rId16"/>
    <sheet name="Professor" sheetId="18" r:id="rId17"/>
    <sheet name="Tec. Seg. do Trabalho" sheetId="19" r:id="rId18"/>
    <sheet name="Tec. de Operações" sheetId="20" r:id="rId19"/>
    <sheet name="Tec. Enferm. do Trabalho" sheetId="21" r:id="rId20"/>
    <sheet name="Tecnico em Radiologia" sheetId="22" r:id="rId21"/>
    <sheet name="Tecnico em Saúde" sheetId="23" r:id="rId22"/>
    <sheet name="Total" sheetId="24" r:id="rId23"/>
  </sheets>
  <definedNames>
    <definedName name="_xlnm.Print_Area" localSheetId="0">'Planilha SESC'!$A$1:$J$30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24" l="1"/>
  <c r="B4" i="23"/>
  <c r="B2" i="23"/>
  <c r="B1" i="23"/>
  <c r="B4" i="22"/>
  <c r="B2" i="22"/>
  <c r="B1" i="22"/>
  <c r="B4" i="21"/>
  <c r="B2" i="21"/>
  <c r="B1" i="21"/>
  <c r="B4" i="20"/>
  <c r="B2" i="20"/>
  <c r="B1" i="20"/>
  <c r="B4" i="19"/>
  <c r="B2" i="19"/>
  <c r="B1" i="19"/>
  <c r="B4" i="18"/>
  <c r="B2" i="18"/>
  <c r="B1" i="18"/>
  <c r="B4" i="17"/>
  <c r="B2" i="17"/>
  <c r="B1" i="17"/>
  <c r="B4" i="16"/>
  <c r="B2" i="16"/>
  <c r="B1" i="16"/>
  <c r="B4" i="15"/>
  <c r="B2" i="15"/>
  <c r="B1" i="15"/>
  <c r="B4" i="14"/>
  <c r="B2" i="14"/>
  <c r="B1" i="14"/>
  <c r="B4" i="13"/>
  <c r="B2" i="13"/>
  <c r="B1" i="13"/>
  <c r="B4" i="12"/>
  <c r="B2" i="12"/>
  <c r="B1" i="12"/>
  <c r="B4" i="11"/>
  <c r="B2" i="11"/>
  <c r="B1" i="11"/>
  <c r="B4" i="10"/>
  <c r="B2" i="10"/>
  <c r="B1" i="10"/>
  <c r="B4" i="9"/>
  <c r="B2" i="9"/>
  <c r="B1" i="9"/>
  <c r="B4" i="8"/>
  <c r="B2" i="8"/>
  <c r="B1" i="8"/>
  <c r="B4" i="7"/>
  <c r="B2" i="7"/>
  <c r="B1" i="7"/>
  <c r="B4" i="6"/>
  <c r="B2" i="6"/>
  <c r="B1" i="6"/>
  <c r="B4" i="5"/>
  <c r="B2" i="5"/>
  <c r="B1" i="5"/>
  <c r="B4" i="4"/>
  <c r="B2" i="4"/>
  <c r="B1" i="4"/>
  <c r="B4" i="3"/>
  <c r="B2" i="3"/>
  <c r="B1" i="3"/>
  <c r="F24" i="2"/>
  <c r="B5" i="24" s="1"/>
  <c r="F4" i="2"/>
  <c r="B5" i="4" s="1"/>
  <c r="F5" i="2"/>
  <c r="B5" i="5" s="1"/>
  <c r="F6" i="2"/>
  <c r="B5" i="6" s="1"/>
  <c r="F7" i="2"/>
  <c r="B5" i="7" s="1"/>
  <c r="F8" i="2"/>
  <c r="B5" i="8" s="1"/>
  <c r="F9" i="2"/>
  <c r="B5" i="9" s="1"/>
  <c r="F10" i="2"/>
  <c r="B5" i="10" s="1"/>
  <c r="F11" i="2"/>
  <c r="B5" i="11" s="1"/>
  <c r="F12" i="2"/>
  <c r="B5" i="12" s="1"/>
  <c r="F13" i="2"/>
  <c r="B5" i="13" s="1"/>
  <c r="F14" i="2"/>
  <c r="B5" i="14" s="1"/>
  <c r="F15" i="2"/>
  <c r="B5" i="15" s="1"/>
  <c r="F16" i="2"/>
  <c r="B5" i="16" s="1"/>
  <c r="F17" i="2"/>
  <c r="B5" i="17" s="1"/>
  <c r="F18" i="2"/>
  <c r="G18" i="2" s="1"/>
  <c r="B6" i="18" s="1"/>
  <c r="F19" i="2"/>
  <c r="B5" i="19" s="1"/>
  <c r="F20" i="2"/>
  <c r="B5" i="20" s="1"/>
  <c r="F21" i="2"/>
  <c r="B5" i="21" s="1"/>
  <c r="F22" i="2"/>
  <c r="B5" i="22" s="1"/>
  <c r="F23" i="2"/>
  <c r="B5" i="23" s="1"/>
  <c r="F3" i="2"/>
  <c r="B5" i="3" s="1"/>
  <c r="K3" i="2"/>
  <c r="D4" i="2"/>
  <c r="B3" i="4" s="1"/>
  <c r="D5" i="2"/>
  <c r="B3" i="5" s="1"/>
  <c r="D6" i="2"/>
  <c r="B3" i="6" s="1"/>
  <c r="D7" i="2"/>
  <c r="B3" i="7" s="1"/>
  <c r="D8" i="2"/>
  <c r="G8" i="2" s="1"/>
  <c r="B6" i="8" s="1"/>
  <c r="D9" i="2"/>
  <c r="B3" i="9" s="1"/>
  <c r="D10" i="2"/>
  <c r="B3" i="10" s="1"/>
  <c r="D11" i="2"/>
  <c r="B3" i="11" s="1"/>
  <c r="D12" i="2"/>
  <c r="B3" i="12" s="1"/>
  <c r="D13" i="2"/>
  <c r="B3" i="13" s="1"/>
  <c r="D14" i="2"/>
  <c r="B3" i="14" s="1"/>
  <c r="D15" i="2"/>
  <c r="B3" i="15" s="1"/>
  <c r="D16" i="2"/>
  <c r="B3" i="16" s="1"/>
  <c r="D17" i="2"/>
  <c r="B3" i="17" s="1"/>
  <c r="D18" i="2"/>
  <c r="B3" i="18" s="1"/>
  <c r="D19" i="2"/>
  <c r="B3" i="19" s="1"/>
  <c r="D20" i="2"/>
  <c r="B3" i="20" s="1"/>
  <c r="D21" i="2"/>
  <c r="B3" i="21" s="1"/>
  <c r="D22" i="2"/>
  <c r="B3" i="22" s="1"/>
  <c r="D23" i="2"/>
  <c r="B3" i="23" s="1"/>
  <c r="D3" i="2"/>
  <c r="B3" i="3" s="1"/>
  <c r="E24" i="2"/>
  <c r="B4" i="24" s="1"/>
  <c r="C24" i="2"/>
  <c r="B2" i="24" s="1"/>
  <c r="H24" i="2"/>
  <c r="B7" i="24" s="1"/>
  <c r="H3" i="2"/>
  <c r="B7" i="3" s="1"/>
  <c r="H4" i="2"/>
  <c r="B7" i="4" s="1"/>
  <c r="G9" i="2"/>
  <c r="B6" i="9" s="1"/>
  <c r="G12" i="2"/>
  <c r="B6" i="12" s="1"/>
  <c r="G16" i="2"/>
  <c r="B6" i="16" s="1"/>
  <c r="G17" i="2"/>
  <c r="B6" i="17" s="1"/>
  <c r="G21" i="2"/>
  <c r="B6" i="21" s="1"/>
  <c r="H5" i="2"/>
  <c r="B7" i="5" s="1"/>
  <c r="H6" i="2"/>
  <c r="B7" i="6" s="1"/>
  <c r="H7" i="2"/>
  <c r="B7" i="7" s="1"/>
  <c r="H8" i="2"/>
  <c r="B7" i="8" s="1"/>
  <c r="H9" i="2"/>
  <c r="B7" i="9" s="1"/>
  <c r="H10" i="2"/>
  <c r="B7" i="10" s="1"/>
  <c r="H11" i="2"/>
  <c r="B7" i="11" s="1"/>
  <c r="H12" i="2"/>
  <c r="B7" i="12" s="1"/>
  <c r="H13" i="2"/>
  <c r="B7" i="13" s="1"/>
  <c r="H14" i="2"/>
  <c r="B7" i="14" s="1"/>
  <c r="H15" i="2"/>
  <c r="B7" i="15" s="1"/>
  <c r="H16" i="2"/>
  <c r="B7" i="16" s="1"/>
  <c r="H17" i="2"/>
  <c r="B7" i="17" s="1"/>
  <c r="H18" i="2"/>
  <c r="B7" i="18" s="1"/>
  <c r="H19" i="2"/>
  <c r="B7" i="19" s="1"/>
  <c r="H20" i="2"/>
  <c r="B7" i="20" s="1"/>
  <c r="H21" i="2"/>
  <c r="B7" i="21" s="1"/>
  <c r="H22" i="2"/>
  <c r="B7" i="22" s="1"/>
  <c r="H23" i="2"/>
  <c r="B7" i="23" s="1"/>
  <c r="G4" i="2"/>
  <c r="B6" i="4" s="1"/>
  <c r="G5" i="2"/>
  <c r="B6" i="5" s="1"/>
  <c r="G13" i="2"/>
  <c r="B6" i="13" s="1"/>
  <c r="K23" i="2"/>
  <c r="K22" i="2"/>
  <c r="K21" i="2"/>
  <c r="K20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19" i="2"/>
  <c r="B24" i="2"/>
  <c r="G20" i="2" l="1"/>
  <c r="B6" i="20" s="1"/>
  <c r="B3" i="8"/>
  <c r="B5" i="18"/>
  <c r="G23" i="2"/>
  <c r="B6" i="23" s="1"/>
  <c r="G19" i="2"/>
  <c r="B6" i="19" s="1"/>
  <c r="G15" i="2"/>
  <c r="B6" i="15" s="1"/>
  <c r="G11" i="2"/>
  <c r="B6" i="11" s="1"/>
  <c r="G7" i="2"/>
  <c r="B6" i="7" s="1"/>
  <c r="G22" i="2"/>
  <c r="B6" i="22" s="1"/>
  <c r="G14" i="2"/>
  <c r="G10" i="2"/>
  <c r="G6" i="2"/>
  <c r="D24" i="2"/>
  <c r="B3" i="24" s="1"/>
  <c r="G3" i="2"/>
  <c r="I13" i="2"/>
  <c r="I17" i="2"/>
  <c r="I23" i="2"/>
  <c r="I11" i="2"/>
  <c r="I21" i="2"/>
  <c r="I5" i="2"/>
  <c r="I18" i="2"/>
  <c r="I9" i="2"/>
  <c r="I22" i="2"/>
  <c r="I7" i="2"/>
  <c r="I15" i="2"/>
  <c r="I19" i="2"/>
  <c r="I4" i="2"/>
  <c r="I8" i="2"/>
  <c r="I12" i="2"/>
  <c r="I16" i="2"/>
  <c r="I20" i="2"/>
  <c r="B9" i="11" l="1"/>
  <c r="J20" i="2"/>
  <c r="B8" i="20"/>
  <c r="B9" i="20" s="1"/>
  <c r="J4" i="2"/>
  <c r="B8" i="4"/>
  <c r="B9" i="4" s="1"/>
  <c r="J22" i="2"/>
  <c r="B8" i="22"/>
  <c r="B9" i="22" s="1"/>
  <c r="J21" i="2"/>
  <c r="B8" i="21"/>
  <c r="B9" i="21" s="1"/>
  <c r="J13" i="2"/>
  <c r="B8" i="13"/>
  <c r="B9" i="13" s="1"/>
  <c r="I10" i="2"/>
  <c r="B6" i="10"/>
  <c r="J16" i="2"/>
  <c r="B8" i="16"/>
  <c r="B9" i="16" s="1"/>
  <c r="J19" i="2"/>
  <c r="B8" i="19"/>
  <c r="B9" i="19" s="1"/>
  <c r="J9" i="2"/>
  <c r="B8" i="9"/>
  <c r="B9" i="9" s="1"/>
  <c r="J11" i="2"/>
  <c r="B8" i="11"/>
  <c r="I3" i="2"/>
  <c r="B6" i="3"/>
  <c r="G24" i="2"/>
  <c r="B6" i="24" s="1"/>
  <c r="I14" i="2"/>
  <c r="B6" i="14"/>
  <c r="J12" i="2"/>
  <c r="B8" i="12"/>
  <c r="B9" i="12" s="1"/>
  <c r="J18" i="2"/>
  <c r="B8" i="18"/>
  <c r="B9" i="18" s="1"/>
  <c r="J23" i="2"/>
  <c r="B8" i="23"/>
  <c r="B9" i="23" s="1"/>
  <c r="J15" i="2"/>
  <c r="B8" i="15"/>
  <c r="B9" i="15" s="1"/>
  <c r="J8" i="2"/>
  <c r="B8" i="8"/>
  <c r="B9" i="8" s="1"/>
  <c r="J7" i="2"/>
  <c r="B8" i="7"/>
  <c r="B9" i="7" s="1"/>
  <c r="J5" i="2"/>
  <c r="B8" i="5"/>
  <c r="B9" i="5" s="1"/>
  <c r="J17" i="2"/>
  <c r="B8" i="17"/>
  <c r="B9" i="17" s="1"/>
  <c r="I6" i="2"/>
  <c r="B6" i="6"/>
  <c r="B9" i="24" l="1"/>
  <c r="J3" i="2"/>
  <c r="B8" i="3"/>
  <c r="I24" i="2"/>
  <c r="B8" i="24" s="1"/>
  <c r="J14" i="2"/>
  <c r="B8" i="14"/>
  <c r="J6" i="2"/>
  <c r="B8" i="6"/>
  <c r="B9" i="6" s="1"/>
  <c r="J10" i="2"/>
  <c r="B8" i="10"/>
  <c r="B9" i="10" s="1"/>
  <c r="B9" i="14"/>
  <c r="B9" i="3"/>
  <c r="J24" i="2" l="1"/>
</calcChain>
</file>

<file path=xl/sharedStrings.xml><?xml version="1.0" encoding="utf-8"?>
<sst xmlns="http://schemas.openxmlformats.org/spreadsheetml/2006/main" count="241" uniqueCount="52">
  <si>
    <t>ENCARGOS (B)</t>
  </si>
  <si>
    <t>BENEFÍCIOS (C)</t>
  </si>
  <si>
    <t>Encargos</t>
  </si>
  <si>
    <t>VALOR TOTAL</t>
  </si>
  <si>
    <t>INSTRUTOR DE DESENVOLVIMENTO ARTISTICO E CULTURAL</t>
  </si>
  <si>
    <t>SALÁRIOS BRUTO TOTAL (A)</t>
  </si>
  <si>
    <t>TAXA ESTIMADA (D) %</t>
  </si>
  <si>
    <t>TAXA ESTIMADA (D1) R$</t>
  </si>
  <si>
    <t>Taxa Estimada</t>
  </si>
  <si>
    <t>TRIBUTOS PIS, COFINS, ISS E OUTROS (E) %</t>
  </si>
  <si>
    <t>Imposto</t>
  </si>
  <si>
    <t>TRIBUTOS PIS, COFINS, ISS E OUTROS (E1) R$</t>
  </si>
  <si>
    <t>(A) Folha de pagamento do quantitativo estimado de empregados e adicionais conforme ACT do Sesc/AR - DF</t>
  </si>
  <si>
    <t>(B) Encargos sociais e trabalhistas (62%) (INSS patronal - 20%, FGTS - 8%, provisão de férias e 13º - e reserva técnica - 1%)</t>
  </si>
  <si>
    <t>(C) Benefícios estimados (Vale Refeição e Vale Transporte previsto no ACT do Sesc/AR-DF e Vale Transporte de acordo com deslocamento residência x trabalho</t>
  </si>
  <si>
    <t>(D) Taxa administrativa do serviço de recrutamento, seleção e administração de mão de obra temporária</t>
  </si>
  <si>
    <t>(E) Tributos e Impostos</t>
  </si>
  <si>
    <t>CARGO</t>
  </si>
  <si>
    <t>QUANTIDADE</t>
  </si>
  <si>
    <t>TOTAL</t>
  </si>
  <si>
    <t>ANALISTA DE CUTURA</t>
  </si>
  <si>
    <t>ANALISTA DE SAUDE</t>
  </si>
  <si>
    <t>ANALISTA DE SUPORTE A GESTAO</t>
  </si>
  <si>
    <t>ANALISTA DE TECNOLOGIA</t>
  </si>
  <si>
    <t>ASSISTENTE DE OPERACOES I</t>
  </si>
  <si>
    <t>ASSISTENTE DE OPERACOES II (MOTORISTA E MONITOR)</t>
  </si>
  <si>
    <t>ASSISTENTE DE SUPORTE A GESTAO</t>
  </si>
  <si>
    <t>ASSISTENTE DE SUPORTE A GESTAO - ATENDIMENTO</t>
  </si>
  <si>
    <t>ASSISTENTE DE TECNOLOGIA</t>
  </si>
  <si>
    <t>AUXILIAR DE OPERACOES</t>
  </si>
  <si>
    <t>CIRURGIAO-DENTISTA</t>
  </si>
  <si>
    <t>EDUCADOR FISICO</t>
  </si>
  <si>
    <t>MEDICO</t>
  </si>
  <si>
    <t>MEDICO DO TRABALHO</t>
  </si>
  <si>
    <t>PROFESSOR</t>
  </si>
  <si>
    <t>TEC. EM SEGURANCA DO TRABALHO</t>
  </si>
  <si>
    <t>TECNICO DE OPERACOES</t>
  </si>
  <si>
    <t>TECNICO EM ENFERMAGEM DO TRABALHO</t>
  </si>
  <si>
    <t>TECNICO EM RADIOLOGIA</t>
  </si>
  <si>
    <t>TECNICO EM SAUDE</t>
  </si>
  <si>
    <t>ANEXO III - PLANILHA DE FORMAÇÃO DE PREÇOS</t>
  </si>
  <si>
    <t>(A) Valor do salário bruto total (Qtd. de Cargos x Salário Bruto Mensal)</t>
  </si>
  <si>
    <t>Descrição/Cargo</t>
  </si>
  <si>
    <t>(B) Valor dos encargos sociais, trabalhistas e provisões</t>
  </si>
  <si>
    <t>(C) Benefício auxílio alimentação (22un) + Benefício vale transporte (44un)</t>
  </si>
  <si>
    <t>(D) Percentual da taxa de administração</t>
  </si>
  <si>
    <t>(D1) Valor da Taxa de Administração</t>
  </si>
  <si>
    <t>(E) Percentual de Tributos e Impostos (PIS, COFINS, ISS E OUTROS)</t>
  </si>
  <si>
    <t>(E1) Valor de Tributos e Impostos (PIS, COFINS, ISS E OUTROS)</t>
  </si>
  <si>
    <t>Custo Total do cargo (A+B+C+D1+E1)</t>
  </si>
  <si>
    <t>Custo Total do Contrato (A+B+C+D1+E1)</t>
  </si>
  <si>
    <t>Declaramos que os valores constantes da Proposta Financeira e das Planilhas de composição de custos acima, estão de acordo com os preços praticados no mercado e foram considerados todos os custos diretos e indiretos, inclusive frete, uniformes, tributos e/ou taxas, impostos, encargos sociais e trabalhistas incidentes, seguro e outros necessários ao cumprimento integral do objeto.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</si>
</sst>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4" x14ac:knownFonts="1">
    <font>
      <sz val="10"/>
      <color rgb="FF000000"/>
      <name val="Times New Roman"/>
      <charset val="204"/>
    </font>
    <font>
      <b/>
      <sz val="9.5"/>
      <name val="Calibri"/>
    </font>
    <font>
      <sz val="10"/>
      <color rgb="FF000000"/>
      <name val="Times New Roman"/>
      <charset val="204"/>
    </font>
    <font>
      <sz val="12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FF0000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4"/>
      <color rgb="FF000000"/>
      <name val="Times New Roman"/>
      <family val="1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4">
    <xf numFmtId="0" fontId="0" fillId="0" borderId="0" xfId="0" applyAlignment="1">
      <alignment horizontal="left" vertical="top"/>
    </xf>
    <xf numFmtId="44" fontId="3" fillId="0" borderId="0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10" fontId="0" fillId="0" borderId="0" xfId="2" applyNumberFormat="1" applyFont="1" applyFill="1" applyAlignment="1">
      <alignment horizontal="center" vertical="center"/>
    </xf>
    <xf numFmtId="10" fontId="9" fillId="0" borderId="0" xfId="2" applyNumberFormat="1" applyFont="1" applyFill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44" fontId="0" fillId="0" borderId="0" xfId="0" applyNumberFormat="1" applyAlignment="1">
      <alignment horizontal="center" vertical="center" wrapText="1"/>
    </xf>
    <xf numFmtId="44" fontId="0" fillId="0" borderId="0" xfId="1" applyFont="1" applyFill="1" applyAlignment="1">
      <alignment horizontal="left" vertical="top"/>
    </xf>
    <xf numFmtId="10" fontId="0" fillId="0" borderId="0" xfId="2" applyNumberFormat="1" applyFont="1" applyFill="1" applyAlignment="1">
      <alignment horizontal="left" vertical="top"/>
    </xf>
    <xf numFmtId="8" fontId="0" fillId="0" borderId="0" xfId="0" applyNumberFormat="1" applyAlignment="1">
      <alignment horizontal="center" vertical="center"/>
    </xf>
    <xf numFmtId="44" fontId="0" fillId="0" borderId="0" xfId="1" applyFon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0" fontId="0" fillId="0" borderId="0" xfId="2" applyNumberFormat="1" applyFont="1" applyFill="1" applyAlignment="1">
      <alignment horizontal="left" vertical="center"/>
    </xf>
    <xf numFmtId="44" fontId="0" fillId="0" borderId="0" xfId="1" applyFont="1" applyFill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4" fontId="4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shrinkToFit="1"/>
    </xf>
    <xf numFmtId="44" fontId="6" fillId="0" borderId="1" xfId="1" applyFont="1" applyFill="1" applyBorder="1" applyAlignment="1">
      <alignment horizontal="left" vertical="center" shrinkToFit="1"/>
    </xf>
    <xf numFmtId="10" fontId="6" fillId="0" borderId="1" xfId="2" applyNumberFormat="1" applyFont="1" applyFill="1" applyBorder="1" applyAlignment="1">
      <alignment horizontal="center" vertical="center" wrapText="1"/>
    </xf>
    <xf numFmtId="44" fontId="6" fillId="0" borderId="1" xfId="1" applyFont="1" applyFill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  <xf numFmtId="1" fontId="7" fillId="0" borderId="1" xfId="0" applyNumberFormat="1" applyFont="1" applyBorder="1" applyAlignment="1">
      <alignment horizontal="center" vertical="top" shrinkToFit="1"/>
    </xf>
    <xf numFmtId="44" fontId="7" fillId="0" borderId="1" xfId="1" applyFont="1" applyFill="1" applyBorder="1" applyAlignment="1">
      <alignment horizontal="left" vertical="center" shrinkToFit="1"/>
    </xf>
    <xf numFmtId="10" fontId="7" fillId="0" borderId="1" xfId="2" applyNumberFormat="1" applyFont="1" applyFill="1" applyBorder="1" applyAlignment="1">
      <alignment horizontal="center" vertical="center" wrapText="1"/>
    </xf>
    <xf numFmtId="44" fontId="7" fillId="0" borderId="1" xfId="1" applyFont="1" applyFill="1" applyBorder="1" applyAlignment="1">
      <alignment horizontal="center" vertical="center" wrapText="1"/>
    </xf>
    <xf numFmtId="44" fontId="4" fillId="0" borderId="1" xfId="0" applyNumberFormat="1" applyFont="1" applyBorder="1" applyAlignment="1">
      <alignment horizontal="left" wrapText="1"/>
    </xf>
    <xf numFmtId="44" fontId="0" fillId="0" borderId="0" xfId="1" applyFont="1" applyAlignment="1">
      <alignment horizontal="left" vertical="top"/>
    </xf>
    <xf numFmtId="44" fontId="10" fillId="0" borderId="1" xfId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10" fontId="10" fillId="0" borderId="1" xfId="2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4" fontId="11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justify" wrapText="1"/>
    </xf>
    <xf numFmtId="0" fontId="12" fillId="0" borderId="0" xfId="0" applyFont="1" applyAlignment="1">
      <alignment horizontal="justify" vertical="justify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3"/>
  <sheetViews>
    <sheetView tabSelected="1" zoomScale="85" zoomScaleNormal="85" workbookViewId="0">
      <selection sqref="A1:J1"/>
    </sheetView>
  </sheetViews>
  <sheetFormatPr defaultRowHeight="12.75" x14ac:dyDescent="0.2"/>
  <cols>
    <col min="1" max="1" width="66.83203125" bestFit="1" customWidth="1"/>
    <col min="2" max="2" width="15.83203125" bestFit="1" customWidth="1"/>
    <col min="3" max="3" width="20" bestFit="1" customWidth="1"/>
    <col min="4" max="5" width="17.83203125" style="15" bestFit="1" customWidth="1"/>
    <col min="6" max="6" width="19" customWidth="1"/>
    <col min="7" max="7" width="19" bestFit="1" customWidth="1"/>
    <col min="8" max="9" width="25.83203125" bestFit="1" customWidth="1"/>
    <col min="10" max="10" width="19.5" bestFit="1" customWidth="1"/>
    <col min="11" max="11" width="15.6640625" style="3" hidden="1" customWidth="1"/>
    <col min="12" max="12" width="15.83203125" style="3" hidden="1" customWidth="1"/>
    <col min="13" max="13" width="9.5" style="3" hidden="1" customWidth="1"/>
    <col min="14" max="14" width="10.1640625" style="3" hidden="1" customWidth="1"/>
    <col min="15" max="15" width="16.33203125" hidden="1" customWidth="1"/>
    <col min="16" max="16" width="14.83203125" bestFit="1" customWidth="1"/>
  </cols>
  <sheetData>
    <row r="1" spans="1:16" ht="14.25" customHeight="1" x14ac:dyDescent="0.2">
      <c r="A1" s="40" t="s">
        <v>40</v>
      </c>
      <c r="B1" s="40"/>
      <c r="C1" s="40"/>
      <c r="D1" s="40"/>
      <c r="E1" s="40"/>
      <c r="F1" s="40"/>
      <c r="G1" s="40"/>
      <c r="H1" s="40"/>
      <c r="I1" s="40"/>
      <c r="J1" s="40"/>
      <c r="K1" s="2"/>
      <c r="L1" s="3" t="s">
        <v>8</v>
      </c>
      <c r="M1" s="3" t="s">
        <v>10</v>
      </c>
      <c r="N1" s="4" t="s">
        <v>2</v>
      </c>
    </row>
    <row r="2" spans="1:16" ht="30" x14ac:dyDescent="0.2">
      <c r="A2" s="16" t="s">
        <v>17</v>
      </c>
      <c r="B2" s="17" t="s">
        <v>18</v>
      </c>
      <c r="C2" s="17" t="s">
        <v>5</v>
      </c>
      <c r="D2" s="18" t="s">
        <v>0</v>
      </c>
      <c r="E2" s="18" t="s">
        <v>1</v>
      </c>
      <c r="F2" s="17" t="s">
        <v>6</v>
      </c>
      <c r="G2" s="17" t="s">
        <v>7</v>
      </c>
      <c r="H2" s="17" t="s">
        <v>9</v>
      </c>
      <c r="I2" s="17" t="s">
        <v>11</v>
      </c>
      <c r="J2" s="17" t="s">
        <v>19</v>
      </c>
      <c r="K2" s="2"/>
      <c r="L2" s="5">
        <v>0.05</v>
      </c>
      <c r="M2" s="5">
        <v>0.14249999999999999</v>
      </c>
      <c r="N2" s="6">
        <v>0.62</v>
      </c>
      <c r="O2" s="7"/>
      <c r="P2" s="7"/>
    </row>
    <row r="3" spans="1:16" ht="14.25" customHeight="1" x14ac:dyDescent="0.25">
      <c r="A3" s="19" t="s">
        <v>20</v>
      </c>
      <c r="B3" s="20">
        <v>1</v>
      </c>
      <c r="C3" s="21">
        <v>5944.32</v>
      </c>
      <c r="D3" s="21">
        <f>C3*$N$2</f>
        <v>3685.4784</v>
      </c>
      <c r="E3" s="21">
        <v>1100</v>
      </c>
      <c r="F3" s="22">
        <f>$L$2</f>
        <v>0.05</v>
      </c>
      <c r="G3" s="23">
        <f t="shared" ref="G3:G23" si="0">SUM(C3:E3)*F3</f>
        <v>536.48991999999998</v>
      </c>
      <c r="H3" s="22">
        <f t="shared" ref="H3:H24" si="1">$M$2</f>
        <v>0.14249999999999999</v>
      </c>
      <c r="I3" s="23">
        <f t="shared" ref="I3:I23" si="2">SUM(C3:E3,G3)*H3</f>
        <v>1605.4460855999998</v>
      </c>
      <c r="J3" s="24">
        <f>SUM(C3:E3,G3,I3)</f>
        <v>12871.7344056</v>
      </c>
      <c r="K3" s="8">
        <f>C3/B3</f>
        <v>5944.32</v>
      </c>
      <c r="N3" s="7"/>
      <c r="O3" s="9"/>
    </row>
    <row r="4" spans="1:16" ht="14.25" customHeight="1" x14ac:dyDescent="0.25">
      <c r="A4" s="19" t="s">
        <v>21</v>
      </c>
      <c r="B4" s="20">
        <v>3</v>
      </c>
      <c r="C4" s="21">
        <v>20691.54</v>
      </c>
      <c r="D4" s="21">
        <f t="shared" ref="D4:D23" si="3">C4*$N$2</f>
        <v>12828.754800000001</v>
      </c>
      <c r="E4" s="21">
        <v>3300</v>
      </c>
      <c r="F4" s="22">
        <f t="shared" ref="F4:F23" si="4">$L$2</f>
        <v>0.05</v>
      </c>
      <c r="G4" s="23">
        <f t="shared" si="0"/>
        <v>1841.0147400000003</v>
      </c>
      <c r="H4" s="22">
        <f t="shared" si="1"/>
        <v>0.14249999999999999</v>
      </c>
      <c r="I4" s="23">
        <f t="shared" si="2"/>
        <v>5509.2366094499994</v>
      </c>
      <c r="J4" s="24">
        <f t="shared" ref="J4:J23" si="5">SUM(C4:E4,G4,I4)</f>
        <v>44170.546149450005</v>
      </c>
      <c r="K4" s="8">
        <f t="shared" ref="K4:K23" si="6">C4/B4</f>
        <v>6897.18</v>
      </c>
      <c r="O4" s="10"/>
    </row>
    <row r="5" spans="1:16" ht="14.25" customHeight="1" x14ac:dyDescent="0.25">
      <c r="A5" s="19" t="s">
        <v>22</v>
      </c>
      <c r="B5" s="20">
        <v>3</v>
      </c>
      <c r="C5" s="21">
        <v>21723.69</v>
      </c>
      <c r="D5" s="21">
        <f t="shared" si="3"/>
        <v>13468.6878</v>
      </c>
      <c r="E5" s="21">
        <v>3300</v>
      </c>
      <c r="F5" s="22">
        <f t="shared" si="4"/>
        <v>0.05</v>
      </c>
      <c r="G5" s="23">
        <f t="shared" si="0"/>
        <v>1924.6188900000002</v>
      </c>
      <c r="H5" s="22">
        <f t="shared" si="1"/>
        <v>0.14249999999999999</v>
      </c>
      <c r="I5" s="23">
        <f t="shared" si="2"/>
        <v>5759.4220283249997</v>
      </c>
      <c r="J5" s="24">
        <f t="shared" si="5"/>
        <v>46176.418718325003</v>
      </c>
      <c r="K5" s="8">
        <f t="shared" si="6"/>
        <v>7241.23</v>
      </c>
      <c r="O5" s="9"/>
    </row>
    <row r="6" spans="1:16" ht="14.25" customHeight="1" x14ac:dyDescent="0.25">
      <c r="A6" s="19" t="s">
        <v>23</v>
      </c>
      <c r="B6" s="20">
        <v>2</v>
      </c>
      <c r="C6" s="21">
        <v>20306.68</v>
      </c>
      <c r="D6" s="21">
        <f t="shared" si="3"/>
        <v>12590.141600000001</v>
      </c>
      <c r="E6" s="21">
        <v>2200</v>
      </c>
      <c r="F6" s="22">
        <f t="shared" si="4"/>
        <v>0.05</v>
      </c>
      <c r="G6" s="23">
        <f t="shared" si="0"/>
        <v>1754.8410800000001</v>
      </c>
      <c r="H6" s="22">
        <f t="shared" si="1"/>
        <v>0.14249999999999999</v>
      </c>
      <c r="I6" s="23">
        <f t="shared" si="2"/>
        <v>5251.3619318999999</v>
      </c>
      <c r="J6" s="24">
        <f t="shared" si="5"/>
        <v>42103.0246119</v>
      </c>
      <c r="K6" s="8">
        <f t="shared" si="6"/>
        <v>10153.34</v>
      </c>
      <c r="M6" s="11"/>
    </row>
    <row r="7" spans="1:16" ht="14.25" customHeight="1" x14ac:dyDescent="0.25">
      <c r="A7" s="19" t="s">
        <v>24</v>
      </c>
      <c r="B7" s="20">
        <v>14</v>
      </c>
      <c r="C7" s="21">
        <v>34788.18</v>
      </c>
      <c r="D7" s="21">
        <f t="shared" si="3"/>
        <v>21568.671600000001</v>
      </c>
      <c r="E7" s="21">
        <v>15400</v>
      </c>
      <c r="F7" s="22">
        <f t="shared" si="4"/>
        <v>0.05</v>
      </c>
      <c r="G7" s="23">
        <f t="shared" si="0"/>
        <v>3587.84258</v>
      </c>
      <c r="H7" s="22">
        <f t="shared" si="1"/>
        <v>0.14249999999999999</v>
      </c>
      <c r="I7" s="23">
        <f t="shared" si="2"/>
        <v>10736.618920649998</v>
      </c>
      <c r="J7" s="24">
        <f t="shared" si="5"/>
        <v>86081.31310064999</v>
      </c>
      <c r="K7" s="8">
        <f t="shared" si="6"/>
        <v>2484.87</v>
      </c>
    </row>
    <row r="8" spans="1:16" ht="14.25" customHeight="1" x14ac:dyDescent="0.25">
      <c r="A8" s="19" t="s">
        <v>25</v>
      </c>
      <c r="B8" s="20">
        <v>113</v>
      </c>
      <c r="C8" s="21">
        <v>296882.64</v>
      </c>
      <c r="D8" s="21">
        <f t="shared" si="3"/>
        <v>184067.23680000001</v>
      </c>
      <c r="E8" s="21">
        <v>124300</v>
      </c>
      <c r="F8" s="22">
        <f t="shared" si="4"/>
        <v>0.05</v>
      </c>
      <c r="G8" s="23">
        <f t="shared" si="0"/>
        <v>30262.493839999999</v>
      </c>
      <c r="H8" s="22">
        <f t="shared" si="1"/>
        <v>0.14249999999999999</v>
      </c>
      <c r="I8" s="23">
        <f t="shared" si="2"/>
        <v>90560.512816199989</v>
      </c>
      <c r="J8" s="24">
        <f t="shared" si="5"/>
        <v>726072.88345620001</v>
      </c>
      <c r="K8" s="8">
        <f t="shared" si="6"/>
        <v>2627.28</v>
      </c>
    </row>
    <row r="9" spans="1:16" ht="14.25" customHeight="1" x14ac:dyDescent="0.25">
      <c r="A9" s="19" t="s">
        <v>26</v>
      </c>
      <c r="B9" s="20">
        <v>3</v>
      </c>
      <c r="C9" s="21">
        <v>9416.0400000000009</v>
      </c>
      <c r="D9" s="21">
        <f t="shared" si="3"/>
        <v>5837.9448000000002</v>
      </c>
      <c r="E9" s="21">
        <v>3300</v>
      </c>
      <c r="F9" s="22">
        <f t="shared" si="4"/>
        <v>0.05</v>
      </c>
      <c r="G9" s="23">
        <f t="shared" si="0"/>
        <v>927.69924000000015</v>
      </c>
      <c r="H9" s="22">
        <f t="shared" si="1"/>
        <v>0.14249999999999999</v>
      </c>
      <c r="I9" s="23">
        <f t="shared" si="2"/>
        <v>2776.1399757000004</v>
      </c>
      <c r="J9" s="24">
        <f t="shared" si="5"/>
        <v>22257.824015700004</v>
      </c>
      <c r="K9" s="8">
        <f t="shared" si="6"/>
        <v>3138.6800000000003</v>
      </c>
    </row>
    <row r="10" spans="1:16" ht="14.25" customHeight="1" x14ac:dyDescent="0.25">
      <c r="A10" s="19" t="s">
        <v>27</v>
      </c>
      <c r="B10" s="20">
        <v>70</v>
      </c>
      <c r="C10" s="21">
        <v>206682.7</v>
      </c>
      <c r="D10" s="21">
        <f t="shared" si="3"/>
        <v>128143.274</v>
      </c>
      <c r="E10" s="21">
        <v>77000</v>
      </c>
      <c r="F10" s="22">
        <f t="shared" si="4"/>
        <v>0.05</v>
      </c>
      <c r="G10" s="23">
        <f t="shared" si="0"/>
        <v>20591.298700000003</v>
      </c>
      <c r="H10" s="22">
        <f t="shared" si="1"/>
        <v>0.14249999999999999</v>
      </c>
      <c r="I10" s="23">
        <f t="shared" si="2"/>
        <v>61619.461359749999</v>
      </c>
      <c r="J10" s="24">
        <f t="shared" si="5"/>
        <v>494036.73405975004</v>
      </c>
      <c r="K10" s="8">
        <f t="shared" si="6"/>
        <v>2952.61</v>
      </c>
    </row>
    <row r="11" spans="1:16" ht="14.25" customHeight="1" x14ac:dyDescent="0.25">
      <c r="A11" s="19" t="s">
        <v>28</v>
      </c>
      <c r="B11" s="20">
        <v>2</v>
      </c>
      <c r="C11" s="21">
        <v>8209.1200000000008</v>
      </c>
      <c r="D11" s="21">
        <f t="shared" si="3"/>
        <v>5089.6544000000004</v>
      </c>
      <c r="E11" s="21">
        <v>2200</v>
      </c>
      <c r="F11" s="22">
        <f t="shared" si="4"/>
        <v>0.05</v>
      </c>
      <c r="G11" s="23">
        <f t="shared" si="0"/>
        <v>774.9387200000001</v>
      </c>
      <c r="H11" s="22">
        <f t="shared" si="1"/>
        <v>0.14249999999999999</v>
      </c>
      <c r="I11" s="23">
        <f t="shared" si="2"/>
        <v>2319.0041196000002</v>
      </c>
      <c r="J11" s="24">
        <f t="shared" si="5"/>
        <v>18592.717239600002</v>
      </c>
      <c r="K11" s="8">
        <f t="shared" si="6"/>
        <v>4104.5600000000004</v>
      </c>
    </row>
    <row r="12" spans="1:16" ht="14.25" customHeight="1" x14ac:dyDescent="0.25">
      <c r="A12" s="19" t="s">
        <v>29</v>
      </c>
      <c r="B12" s="20">
        <v>57</v>
      </c>
      <c r="C12" s="21">
        <v>133452.96</v>
      </c>
      <c r="D12" s="21">
        <f t="shared" si="3"/>
        <v>82740.835200000001</v>
      </c>
      <c r="E12" s="21">
        <v>62700</v>
      </c>
      <c r="F12" s="22">
        <f t="shared" si="4"/>
        <v>0.05</v>
      </c>
      <c r="G12" s="23">
        <f t="shared" si="0"/>
        <v>13944.689760000001</v>
      </c>
      <c r="H12" s="22">
        <f t="shared" si="1"/>
        <v>0.14249999999999999</v>
      </c>
      <c r="I12" s="23">
        <f t="shared" si="2"/>
        <v>41729.484106799995</v>
      </c>
      <c r="J12" s="24">
        <f t="shared" si="5"/>
        <v>334567.96906679997</v>
      </c>
      <c r="K12" s="8">
        <f t="shared" si="6"/>
        <v>2341.2799999999997</v>
      </c>
    </row>
    <row r="13" spans="1:16" ht="14.25" customHeight="1" x14ac:dyDescent="0.25">
      <c r="A13" s="19" t="s">
        <v>30</v>
      </c>
      <c r="B13" s="20">
        <v>3</v>
      </c>
      <c r="C13" s="21">
        <v>23895.75</v>
      </c>
      <c r="D13" s="21">
        <f t="shared" si="3"/>
        <v>14815.365</v>
      </c>
      <c r="E13" s="21">
        <v>3300</v>
      </c>
      <c r="F13" s="22">
        <f t="shared" si="4"/>
        <v>0.05</v>
      </c>
      <c r="G13" s="23">
        <f t="shared" si="0"/>
        <v>2100.55575</v>
      </c>
      <c r="H13" s="22">
        <f t="shared" si="1"/>
        <v>0.14249999999999999</v>
      </c>
      <c r="I13" s="23">
        <f t="shared" si="2"/>
        <v>6285.9130818749991</v>
      </c>
      <c r="J13" s="24">
        <f t="shared" si="5"/>
        <v>50397.583831874996</v>
      </c>
      <c r="K13" s="8">
        <f t="shared" si="6"/>
        <v>7965.25</v>
      </c>
    </row>
    <row r="14" spans="1:16" ht="14.25" customHeight="1" x14ac:dyDescent="0.25">
      <c r="A14" s="19" t="s">
        <v>31</v>
      </c>
      <c r="B14" s="20">
        <v>4</v>
      </c>
      <c r="C14" s="21">
        <v>25340</v>
      </c>
      <c r="D14" s="21">
        <f t="shared" si="3"/>
        <v>15710.8</v>
      </c>
      <c r="E14" s="21">
        <v>4400</v>
      </c>
      <c r="F14" s="22">
        <f t="shared" si="4"/>
        <v>0.05</v>
      </c>
      <c r="G14" s="23">
        <f t="shared" si="0"/>
        <v>2272.5400000000004</v>
      </c>
      <c r="H14" s="22">
        <f t="shared" si="1"/>
        <v>0.14249999999999999</v>
      </c>
      <c r="I14" s="23">
        <f t="shared" si="2"/>
        <v>6800.5759500000004</v>
      </c>
      <c r="J14" s="24">
        <f t="shared" si="5"/>
        <v>54523.915950000002</v>
      </c>
      <c r="K14" s="8">
        <f t="shared" si="6"/>
        <v>6335</v>
      </c>
      <c r="L14" s="12">
        <v>27.15</v>
      </c>
      <c r="M14" s="7"/>
    </row>
    <row r="15" spans="1:16" ht="15" x14ac:dyDescent="0.25">
      <c r="A15" s="19" t="s">
        <v>4</v>
      </c>
      <c r="B15" s="20">
        <v>1</v>
      </c>
      <c r="C15" s="21">
        <v>5159.7</v>
      </c>
      <c r="D15" s="21">
        <f t="shared" si="3"/>
        <v>3199.0139999999997</v>
      </c>
      <c r="E15" s="21">
        <v>1100</v>
      </c>
      <c r="F15" s="22">
        <f t="shared" si="4"/>
        <v>0.05</v>
      </c>
      <c r="G15" s="23">
        <f t="shared" si="0"/>
        <v>472.9357</v>
      </c>
      <c r="H15" s="22">
        <f t="shared" si="1"/>
        <v>0.14249999999999999</v>
      </c>
      <c r="I15" s="23">
        <f t="shared" si="2"/>
        <v>1415.2600822499999</v>
      </c>
      <c r="J15" s="24">
        <f t="shared" si="5"/>
        <v>11346.909782250001</v>
      </c>
      <c r="K15" s="8">
        <f t="shared" si="6"/>
        <v>5159.7</v>
      </c>
      <c r="L15" s="12">
        <v>24.57</v>
      </c>
      <c r="M15" s="13"/>
    </row>
    <row r="16" spans="1:16" ht="14.25" customHeight="1" x14ac:dyDescent="0.25">
      <c r="A16" s="19" t="s">
        <v>32</v>
      </c>
      <c r="B16" s="20">
        <v>3</v>
      </c>
      <c r="C16" s="21">
        <v>34461.15</v>
      </c>
      <c r="D16" s="21">
        <f t="shared" si="3"/>
        <v>21365.913</v>
      </c>
      <c r="E16" s="21">
        <v>3300</v>
      </c>
      <c r="F16" s="22">
        <f t="shared" si="4"/>
        <v>0.05</v>
      </c>
      <c r="G16" s="23">
        <f t="shared" si="0"/>
        <v>2956.3531500000004</v>
      </c>
      <c r="H16" s="22">
        <f t="shared" si="1"/>
        <v>0.14249999999999999</v>
      </c>
      <c r="I16" s="23">
        <f t="shared" si="2"/>
        <v>8846.8868013749998</v>
      </c>
      <c r="J16" s="24">
        <f t="shared" si="5"/>
        <v>70930.302951375008</v>
      </c>
      <c r="K16" s="8">
        <f t="shared" si="6"/>
        <v>11487.050000000001</v>
      </c>
    </row>
    <row r="17" spans="1:14" ht="14.25" customHeight="1" x14ac:dyDescent="0.25">
      <c r="A17" s="19" t="s">
        <v>33</v>
      </c>
      <c r="B17" s="20">
        <v>1</v>
      </c>
      <c r="C17" s="21">
        <v>12060.46</v>
      </c>
      <c r="D17" s="21">
        <f t="shared" si="3"/>
        <v>7477.4851999999992</v>
      </c>
      <c r="E17" s="21">
        <v>1100</v>
      </c>
      <c r="F17" s="22">
        <f t="shared" si="4"/>
        <v>0.05</v>
      </c>
      <c r="G17" s="23">
        <f t="shared" si="0"/>
        <v>1031.89726</v>
      </c>
      <c r="H17" s="22">
        <f t="shared" si="1"/>
        <v>0.14249999999999999</v>
      </c>
      <c r="I17" s="23">
        <f t="shared" si="2"/>
        <v>3087.9525505499996</v>
      </c>
      <c r="J17" s="24">
        <f t="shared" si="5"/>
        <v>24757.795010549999</v>
      </c>
      <c r="K17" s="8">
        <f t="shared" si="6"/>
        <v>12060.46</v>
      </c>
      <c r="L17" s="1"/>
    </row>
    <row r="18" spans="1:14" ht="14.25" customHeight="1" x14ac:dyDescent="0.25">
      <c r="A18" s="19" t="s">
        <v>34</v>
      </c>
      <c r="B18" s="20">
        <v>30</v>
      </c>
      <c r="C18" s="21">
        <v>196989</v>
      </c>
      <c r="D18" s="21">
        <f t="shared" si="3"/>
        <v>122133.18</v>
      </c>
      <c r="E18" s="21">
        <v>33000</v>
      </c>
      <c r="F18" s="22">
        <f t="shared" si="4"/>
        <v>0.05</v>
      </c>
      <c r="G18" s="23">
        <f t="shared" si="0"/>
        <v>17606.109</v>
      </c>
      <c r="H18" s="22">
        <f t="shared" si="1"/>
        <v>0.14249999999999999</v>
      </c>
      <c r="I18" s="23">
        <f t="shared" si="2"/>
        <v>52686.281182499995</v>
      </c>
      <c r="J18" s="24">
        <f t="shared" si="5"/>
        <v>422414.5701825</v>
      </c>
      <c r="K18" s="8">
        <f t="shared" si="6"/>
        <v>6566.3</v>
      </c>
      <c r="L18" s="12">
        <v>31.23</v>
      </c>
    </row>
    <row r="19" spans="1:14" ht="14.25" customHeight="1" x14ac:dyDescent="0.25">
      <c r="A19" s="19" t="s">
        <v>35</v>
      </c>
      <c r="B19" s="20">
        <v>1</v>
      </c>
      <c r="C19" s="21">
        <v>3877.04</v>
      </c>
      <c r="D19" s="21">
        <f t="shared" si="3"/>
        <v>2403.7647999999999</v>
      </c>
      <c r="E19" s="21">
        <v>1100</v>
      </c>
      <c r="F19" s="22">
        <f t="shared" si="4"/>
        <v>0.05</v>
      </c>
      <c r="G19" s="23">
        <f t="shared" si="0"/>
        <v>369.04024000000004</v>
      </c>
      <c r="H19" s="22">
        <f t="shared" si="1"/>
        <v>0.14249999999999999</v>
      </c>
      <c r="I19" s="23">
        <f t="shared" si="2"/>
        <v>1104.3529182</v>
      </c>
      <c r="J19" s="24">
        <f t="shared" si="5"/>
        <v>8854.1979582000004</v>
      </c>
      <c r="K19" s="8">
        <f t="shared" si="6"/>
        <v>3877.04</v>
      </c>
    </row>
    <row r="20" spans="1:14" ht="14.25" customHeight="1" x14ac:dyDescent="0.25">
      <c r="A20" s="19" t="s">
        <v>36</v>
      </c>
      <c r="B20" s="20">
        <v>11</v>
      </c>
      <c r="C20" s="21">
        <v>37275.040000000001</v>
      </c>
      <c r="D20" s="21">
        <f t="shared" si="3"/>
        <v>23110.524799999999</v>
      </c>
      <c r="E20" s="21">
        <v>12100</v>
      </c>
      <c r="F20" s="22">
        <f t="shared" si="4"/>
        <v>0.05</v>
      </c>
      <c r="G20" s="23">
        <f t="shared" si="0"/>
        <v>3624.2782399999996</v>
      </c>
      <c r="H20" s="22">
        <f t="shared" si="1"/>
        <v>0.14249999999999999</v>
      </c>
      <c r="I20" s="23">
        <f t="shared" si="2"/>
        <v>10845.652633199998</v>
      </c>
      <c r="J20" s="24">
        <f t="shared" si="5"/>
        <v>86955.495673199985</v>
      </c>
      <c r="K20" s="8">
        <f t="shared" si="6"/>
        <v>3388.64</v>
      </c>
    </row>
    <row r="21" spans="1:14" ht="14.25" customHeight="1" x14ac:dyDescent="0.25">
      <c r="A21" s="19" t="s">
        <v>37</v>
      </c>
      <c r="B21" s="20">
        <v>2</v>
      </c>
      <c r="C21" s="21">
        <v>7754.08</v>
      </c>
      <c r="D21" s="21">
        <f t="shared" si="3"/>
        <v>4807.5295999999998</v>
      </c>
      <c r="E21" s="21">
        <v>2200</v>
      </c>
      <c r="F21" s="22">
        <f t="shared" si="4"/>
        <v>0.05</v>
      </c>
      <c r="G21" s="23">
        <f t="shared" si="0"/>
        <v>738.08048000000008</v>
      </c>
      <c r="H21" s="22">
        <f t="shared" si="1"/>
        <v>0.14249999999999999</v>
      </c>
      <c r="I21" s="23">
        <f t="shared" si="2"/>
        <v>2208.7058364</v>
      </c>
      <c r="J21" s="24">
        <f t="shared" si="5"/>
        <v>17708.395916400001</v>
      </c>
      <c r="K21" s="8">
        <f t="shared" si="6"/>
        <v>3877.04</v>
      </c>
    </row>
    <row r="22" spans="1:14" ht="14.25" customHeight="1" x14ac:dyDescent="0.25">
      <c r="A22" s="19" t="s">
        <v>38</v>
      </c>
      <c r="B22" s="20">
        <v>1</v>
      </c>
      <c r="C22" s="21">
        <v>3719.29</v>
      </c>
      <c r="D22" s="21">
        <f t="shared" si="3"/>
        <v>2305.9598000000001</v>
      </c>
      <c r="E22" s="21">
        <v>1100</v>
      </c>
      <c r="F22" s="22">
        <f t="shared" si="4"/>
        <v>0.05</v>
      </c>
      <c r="G22" s="23">
        <f t="shared" si="0"/>
        <v>356.26249000000001</v>
      </c>
      <c r="H22" s="22">
        <f t="shared" si="1"/>
        <v>0.14249999999999999</v>
      </c>
      <c r="I22" s="23">
        <f t="shared" si="2"/>
        <v>1066.115501325</v>
      </c>
      <c r="J22" s="24">
        <f t="shared" si="5"/>
        <v>8547.6277913249996</v>
      </c>
      <c r="K22" s="8">
        <f t="shared" si="6"/>
        <v>3719.29</v>
      </c>
    </row>
    <row r="23" spans="1:14" ht="14.25" customHeight="1" x14ac:dyDescent="0.25">
      <c r="A23" s="19" t="s">
        <v>39</v>
      </c>
      <c r="B23" s="20">
        <v>15</v>
      </c>
      <c r="C23" s="21">
        <v>43909.35</v>
      </c>
      <c r="D23" s="21">
        <f t="shared" si="3"/>
        <v>27223.796999999999</v>
      </c>
      <c r="E23" s="21">
        <v>16500</v>
      </c>
      <c r="F23" s="22">
        <f t="shared" si="4"/>
        <v>0.05</v>
      </c>
      <c r="G23" s="23">
        <f t="shared" si="0"/>
        <v>4381.6573500000004</v>
      </c>
      <c r="H23" s="22">
        <f t="shared" si="1"/>
        <v>0.14249999999999999</v>
      </c>
      <c r="I23" s="23">
        <f t="shared" si="2"/>
        <v>13112.109619874998</v>
      </c>
      <c r="J23" s="24">
        <f t="shared" si="5"/>
        <v>105126.91396987499</v>
      </c>
      <c r="K23" s="8">
        <f t="shared" si="6"/>
        <v>2927.29</v>
      </c>
    </row>
    <row r="24" spans="1:14" ht="14.25" customHeight="1" x14ac:dyDescent="0.25">
      <c r="A24" s="25" t="s">
        <v>3</v>
      </c>
      <c r="B24" s="26">
        <f>SUM(B3:B23)</f>
        <v>340</v>
      </c>
      <c r="C24" s="27">
        <f>SUM(C3:C23)</f>
        <v>1152538.7300000002</v>
      </c>
      <c r="D24" s="27">
        <f>SUM(D3:D23)</f>
        <v>714574.0125999999</v>
      </c>
      <c r="E24" s="27">
        <f>SUM(E3:E23)</f>
        <v>374000</v>
      </c>
      <c r="F24" s="28">
        <f>$L$2</f>
        <v>0.05</v>
      </c>
      <c r="G24" s="29">
        <f>SUM(G3:G23)</f>
        <v>112055.63712999999</v>
      </c>
      <c r="H24" s="28">
        <f t="shared" si="1"/>
        <v>0.14249999999999999</v>
      </c>
      <c r="I24" s="29">
        <f>SUM(I3:I23)</f>
        <v>335326.49411152495</v>
      </c>
      <c r="J24" s="30">
        <f>SUM(J3:J23)</f>
        <v>2688494.8738415246</v>
      </c>
      <c r="K24" s="8"/>
      <c r="L24" s="7"/>
    </row>
    <row r="25" spans="1:14" ht="14.25" customHeight="1" x14ac:dyDescent="0.2">
      <c r="A25" s="41" t="s">
        <v>12</v>
      </c>
      <c r="B25" s="41"/>
      <c r="C25" s="41"/>
      <c r="D25" s="41"/>
      <c r="E25" s="41"/>
      <c r="F25" s="41"/>
      <c r="G25" s="41"/>
      <c r="H25" s="41"/>
      <c r="I25" s="41"/>
      <c r="J25" s="41"/>
      <c r="K25" s="8"/>
    </row>
    <row r="26" spans="1:14" ht="14.25" customHeight="1" x14ac:dyDescent="0.2">
      <c r="A26" s="41" t="s">
        <v>13</v>
      </c>
      <c r="B26" s="41"/>
      <c r="C26" s="41"/>
      <c r="D26" s="41"/>
      <c r="E26" s="41"/>
      <c r="F26" s="41"/>
      <c r="G26" s="41"/>
      <c r="H26" s="41"/>
      <c r="I26" s="41"/>
      <c r="J26" s="41"/>
      <c r="K26" s="8"/>
      <c r="L26" s="12"/>
    </row>
    <row r="27" spans="1:14" ht="14.25" customHeight="1" x14ac:dyDescent="0.2">
      <c r="A27" s="41" t="s">
        <v>14</v>
      </c>
      <c r="B27" s="41"/>
      <c r="C27" s="41"/>
      <c r="D27" s="41"/>
      <c r="E27" s="41"/>
      <c r="F27" s="41"/>
      <c r="G27" s="41"/>
      <c r="H27" s="41"/>
      <c r="I27" s="41"/>
      <c r="J27" s="41"/>
      <c r="K27" s="8"/>
    </row>
    <row r="28" spans="1:14" ht="14.25" customHeight="1" x14ac:dyDescent="0.2">
      <c r="A28" s="41" t="s">
        <v>15</v>
      </c>
      <c r="B28" s="41"/>
      <c r="C28" s="41"/>
      <c r="D28" s="41"/>
      <c r="E28" s="41"/>
      <c r="F28" s="41"/>
      <c r="G28" s="41"/>
      <c r="H28" s="41"/>
      <c r="I28" s="41"/>
      <c r="J28" s="41"/>
      <c r="K28" s="8"/>
    </row>
    <row r="29" spans="1:14" ht="15" x14ac:dyDescent="0.2">
      <c r="A29" s="41" t="s">
        <v>16</v>
      </c>
      <c r="B29" s="41"/>
      <c r="C29" s="41"/>
      <c r="D29" s="41"/>
      <c r="E29" s="41"/>
      <c r="F29" s="41"/>
      <c r="G29" s="41"/>
      <c r="H29" s="41"/>
      <c r="I29" s="41"/>
      <c r="J29" s="41"/>
    </row>
    <row r="30" spans="1:14" s="39" customFormat="1" ht="37.5" customHeight="1" x14ac:dyDescent="0.2">
      <c r="A30" s="42" t="s">
        <v>51</v>
      </c>
      <c r="B30" s="42"/>
      <c r="C30" s="42"/>
      <c r="D30" s="42"/>
      <c r="E30" s="42"/>
      <c r="F30" s="42"/>
      <c r="G30" s="42"/>
      <c r="H30" s="42"/>
      <c r="I30" s="42"/>
      <c r="J30" s="42"/>
      <c r="K30" s="38"/>
      <c r="L30" s="38"/>
      <c r="M30" s="38"/>
      <c r="N30" s="38"/>
    </row>
    <row r="33" spans="4:4" x14ac:dyDescent="0.2">
      <c r="D33" s="14"/>
    </row>
  </sheetData>
  <mergeCells count="7">
    <mergeCell ref="A1:J1"/>
    <mergeCell ref="A25:J25"/>
    <mergeCell ref="A30:J30"/>
    <mergeCell ref="A29:J29"/>
    <mergeCell ref="A26:J26"/>
    <mergeCell ref="A27:J27"/>
    <mergeCell ref="A28:J28"/>
  </mergeCells>
  <pageMargins left="0.51181102362204722" right="0.51181102362204722" top="1.7716535433070868" bottom="0.78740157480314965" header="0.31496062992125984" footer="0.31496062992125984"/>
  <pageSetup paperSize="9" scale="60" orientation="landscape" r:id="rId1"/>
  <headerFooter>
    <oddHeader>&amp;C&amp;G</oddHeader>
    <oddFooter>&amp;C&amp;G</oddFooter>
  </headerFooter>
  <ignoredErrors>
    <ignoredError sqref="H24 F24" formula="1"/>
    <ignoredError sqref="G3:G23 I3:I23 J3:J23" formulaRange="1"/>
  </ignoredErrors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7B518-E376-479B-B024-1FE9365CAB9F}">
  <dimension ref="A1:B10"/>
  <sheetViews>
    <sheetView zoomScaleNormal="100" workbookViewId="0">
      <selection activeCell="A20" sqref="A20"/>
    </sheetView>
  </sheetViews>
  <sheetFormatPr defaultRowHeight="12.75" x14ac:dyDescent="0.2"/>
  <cols>
    <col min="1" max="1" width="79.1640625" bestFit="1" customWidth="1"/>
    <col min="2" max="2" width="42.83203125" bestFit="1" customWidth="1"/>
  </cols>
  <sheetData>
    <row r="1" spans="1:2" ht="15.75" x14ac:dyDescent="0.2">
      <c r="A1" s="35" t="s">
        <v>42</v>
      </c>
      <c r="B1" s="36" t="str">
        <f>'Planilha SESC'!A11</f>
        <v>ASSISTENTE DE TECNOLOGIA</v>
      </c>
    </row>
    <row r="2" spans="1:2" ht="15.75" x14ac:dyDescent="0.2">
      <c r="A2" s="33" t="s">
        <v>41</v>
      </c>
      <c r="B2" s="32">
        <f>'Planilha SESC'!C11</f>
        <v>8209.1200000000008</v>
      </c>
    </row>
    <row r="3" spans="1:2" ht="15.75" x14ac:dyDescent="0.2">
      <c r="A3" s="33" t="s">
        <v>43</v>
      </c>
      <c r="B3" s="32">
        <f>'Planilha SESC'!D11</f>
        <v>5089.6544000000004</v>
      </c>
    </row>
    <row r="4" spans="1:2" ht="15.75" x14ac:dyDescent="0.2">
      <c r="A4" s="33" t="s">
        <v>44</v>
      </c>
      <c r="B4" s="32">
        <f>'Planilha SESC'!E11</f>
        <v>2200</v>
      </c>
    </row>
    <row r="5" spans="1:2" ht="15.75" x14ac:dyDescent="0.2">
      <c r="A5" s="33" t="s">
        <v>45</v>
      </c>
      <c r="B5" s="34">
        <f>'Planilha SESC'!F11</f>
        <v>0.05</v>
      </c>
    </row>
    <row r="6" spans="1:2" ht="15.75" x14ac:dyDescent="0.2">
      <c r="A6" s="33" t="s">
        <v>46</v>
      </c>
      <c r="B6" s="32">
        <f>'Planilha SESC'!G11</f>
        <v>774.9387200000001</v>
      </c>
    </row>
    <row r="7" spans="1:2" ht="15.75" x14ac:dyDescent="0.2">
      <c r="A7" s="33" t="s">
        <v>47</v>
      </c>
      <c r="B7" s="34">
        <f>'Planilha SESC'!H11</f>
        <v>0.14249999999999999</v>
      </c>
    </row>
    <row r="8" spans="1:2" ht="15.75" x14ac:dyDescent="0.2">
      <c r="A8" s="33" t="s">
        <v>48</v>
      </c>
      <c r="B8" s="32">
        <f>'Planilha SESC'!I11</f>
        <v>2319.0041196000002</v>
      </c>
    </row>
    <row r="9" spans="1:2" ht="15.75" x14ac:dyDescent="0.2">
      <c r="A9" s="37" t="s">
        <v>49</v>
      </c>
      <c r="B9" s="36">
        <f>B2+B3+B4+B6+B8</f>
        <v>18592.717239600002</v>
      </c>
    </row>
    <row r="10" spans="1:2" x14ac:dyDescent="0.2">
      <c r="B10" s="31"/>
    </row>
  </sheetData>
  <pageMargins left="0.51181102362204722" right="0.51181102362204722" top="1.9685039370078741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62161-ECD2-4E20-A205-FC383503BA7D}">
  <dimension ref="A1:B10"/>
  <sheetViews>
    <sheetView zoomScaleNormal="100" workbookViewId="0">
      <selection activeCell="A20" sqref="A20"/>
    </sheetView>
  </sheetViews>
  <sheetFormatPr defaultRowHeight="12.75" x14ac:dyDescent="0.2"/>
  <cols>
    <col min="1" max="1" width="79.1640625" bestFit="1" customWidth="1"/>
    <col min="2" max="2" width="42.83203125" bestFit="1" customWidth="1"/>
  </cols>
  <sheetData>
    <row r="1" spans="1:2" ht="15.75" x14ac:dyDescent="0.2">
      <c r="A1" s="35" t="s">
        <v>42</v>
      </c>
      <c r="B1" s="36" t="str">
        <f>'Planilha SESC'!A12</f>
        <v>AUXILIAR DE OPERACOES</v>
      </c>
    </row>
    <row r="2" spans="1:2" ht="15.75" x14ac:dyDescent="0.2">
      <c r="A2" s="33" t="s">
        <v>41</v>
      </c>
      <c r="B2" s="32">
        <f>'Planilha SESC'!C12</f>
        <v>133452.96</v>
      </c>
    </row>
    <row r="3" spans="1:2" ht="15.75" x14ac:dyDescent="0.2">
      <c r="A3" s="33" t="s">
        <v>43</v>
      </c>
      <c r="B3" s="32">
        <f>'Planilha SESC'!D12</f>
        <v>82740.835200000001</v>
      </c>
    </row>
    <row r="4" spans="1:2" ht="15.75" x14ac:dyDescent="0.2">
      <c r="A4" s="33" t="s">
        <v>44</v>
      </c>
      <c r="B4" s="32">
        <f>'Planilha SESC'!E12</f>
        <v>62700</v>
      </c>
    </row>
    <row r="5" spans="1:2" ht="15.75" x14ac:dyDescent="0.2">
      <c r="A5" s="33" t="s">
        <v>45</v>
      </c>
      <c r="B5" s="34">
        <f>'Planilha SESC'!F12</f>
        <v>0.05</v>
      </c>
    </row>
    <row r="6" spans="1:2" ht="15.75" x14ac:dyDescent="0.2">
      <c r="A6" s="33" t="s">
        <v>46</v>
      </c>
      <c r="B6" s="32">
        <f>'Planilha SESC'!G12</f>
        <v>13944.689760000001</v>
      </c>
    </row>
    <row r="7" spans="1:2" ht="15.75" x14ac:dyDescent="0.2">
      <c r="A7" s="33" t="s">
        <v>47</v>
      </c>
      <c r="B7" s="34">
        <f>'Planilha SESC'!H12</f>
        <v>0.14249999999999999</v>
      </c>
    </row>
    <row r="8" spans="1:2" ht="15.75" x14ac:dyDescent="0.2">
      <c r="A8" s="33" t="s">
        <v>48</v>
      </c>
      <c r="B8" s="32">
        <f>'Planilha SESC'!I12</f>
        <v>41729.484106799995</v>
      </c>
    </row>
    <row r="9" spans="1:2" ht="15.75" x14ac:dyDescent="0.2">
      <c r="A9" s="37" t="s">
        <v>49</v>
      </c>
      <c r="B9" s="36">
        <f>B2+B3+B4+B6+B8</f>
        <v>334567.96906679997</v>
      </c>
    </row>
    <row r="10" spans="1:2" x14ac:dyDescent="0.2">
      <c r="B10" s="31"/>
    </row>
  </sheetData>
  <pageMargins left="0.51181102362204722" right="0.51181102362204722" top="1.9685039370078741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829D5-4A0C-4894-AC51-E563AC767456}">
  <dimension ref="A1:B10"/>
  <sheetViews>
    <sheetView zoomScaleNormal="100" workbookViewId="0">
      <selection activeCell="A20" sqref="A20"/>
    </sheetView>
  </sheetViews>
  <sheetFormatPr defaultRowHeight="12.75" x14ac:dyDescent="0.2"/>
  <cols>
    <col min="1" max="1" width="79.1640625" bestFit="1" customWidth="1"/>
    <col min="2" max="2" width="42.83203125" bestFit="1" customWidth="1"/>
  </cols>
  <sheetData>
    <row r="1" spans="1:2" ht="15.75" x14ac:dyDescent="0.2">
      <c r="A1" s="35" t="s">
        <v>42</v>
      </c>
      <c r="B1" s="36" t="str">
        <f>'Planilha SESC'!A13</f>
        <v>CIRURGIAO-DENTISTA</v>
      </c>
    </row>
    <row r="2" spans="1:2" ht="15.75" x14ac:dyDescent="0.2">
      <c r="A2" s="33" t="s">
        <v>41</v>
      </c>
      <c r="B2" s="32">
        <f>'Planilha SESC'!C13</f>
        <v>23895.75</v>
      </c>
    </row>
    <row r="3" spans="1:2" ht="15.75" x14ac:dyDescent="0.2">
      <c r="A3" s="33" t="s">
        <v>43</v>
      </c>
      <c r="B3" s="32">
        <f>'Planilha SESC'!D13</f>
        <v>14815.365</v>
      </c>
    </row>
    <row r="4" spans="1:2" ht="15.75" x14ac:dyDescent="0.2">
      <c r="A4" s="33" t="s">
        <v>44</v>
      </c>
      <c r="B4" s="32">
        <f>'Planilha SESC'!E13</f>
        <v>3300</v>
      </c>
    </row>
    <row r="5" spans="1:2" ht="15.75" x14ac:dyDescent="0.2">
      <c r="A5" s="33" t="s">
        <v>45</v>
      </c>
      <c r="B5" s="34">
        <f>'Planilha SESC'!F13</f>
        <v>0.05</v>
      </c>
    </row>
    <row r="6" spans="1:2" ht="15.75" x14ac:dyDescent="0.2">
      <c r="A6" s="33" t="s">
        <v>46</v>
      </c>
      <c r="B6" s="32">
        <f>'Planilha SESC'!G13</f>
        <v>2100.55575</v>
      </c>
    </row>
    <row r="7" spans="1:2" ht="15.75" x14ac:dyDescent="0.2">
      <c r="A7" s="33" t="s">
        <v>47</v>
      </c>
      <c r="B7" s="34">
        <f>'Planilha SESC'!H13</f>
        <v>0.14249999999999999</v>
      </c>
    </row>
    <row r="8" spans="1:2" ht="15.75" x14ac:dyDescent="0.2">
      <c r="A8" s="33" t="s">
        <v>48</v>
      </c>
      <c r="B8" s="32">
        <f>'Planilha SESC'!I13</f>
        <v>6285.9130818749991</v>
      </c>
    </row>
    <row r="9" spans="1:2" ht="15.75" x14ac:dyDescent="0.2">
      <c r="A9" s="37" t="s">
        <v>49</v>
      </c>
      <c r="B9" s="36">
        <f>B2+B3+B4+B6+B8</f>
        <v>50397.583831874996</v>
      </c>
    </row>
    <row r="10" spans="1:2" x14ac:dyDescent="0.2">
      <c r="B10" s="31"/>
    </row>
  </sheetData>
  <pageMargins left="0.51181102362204722" right="0.51181102362204722" top="1.9685039370078741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D3B77-D569-4A4E-87A6-57467BB5CF61}">
  <dimension ref="A1:B10"/>
  <sheetViews>
    <sheetView zoomScaleNormal="100" workbookViewId="0">
      <selection activeCell="A20" sqref="A20"/>
    </sheetView>
  </sheetViews>
  <sheetFormatPr defaultRowHeight="12.75" x14ac:dyDescent="0.2"/>
  <cols>
    <col min="1" max="1" width="79.1640625" bestFit="1" customWidth="1"/>
    <col min="2" max="2" width="28.1640625" bestFit="1" customWidth="1"/>
  </cols>
  <sheetData>
    <row r="1" spans="1:2" ht="15.75" x14ac:dyDescent="0.2">
      <c r="A1" s="35" t="s">
        <v>42</v>
      </c>
      <c r="B1" s="36" t="str">
        <f>'Planilha SESC'!A14</f>
        <v>EDUCADOR FISICO</v>
      </c>
    </row>
    <row r="2" spans="1:2" ht="15.75" x14ac:dyDescent="0.2">
      <c r="A2" s="33" t="s">
        <v>41</v>
      </c>
      <c r="B2" s="32">
        <f>'Planilha SESC'!C14</f>
        <v>25340</v>
      </c>
    </row>
    <row r="3" spans="1:2" ht="15.75" x14ac:dyDescent="0.2">
      <c r="A3" s="33" t="s">
        <v>43</v>
      </c>
      <c r="B3" s="32">
        <f>'Planilha SESC'!D14</f>
        <v>15710.8</v>
      </c>
    </row>
    <row r="4" spans="1:2" ht="15.75" x14ac:dyDescent="0.2">
      <c r="A4" s="33" t="s">
        <v>44</v>
      </c>
      <c r="B4" s="32">
        <f>'Planilha SESC'!E14</f>
        <v>4400</v>
      </c>
    </row>
    <row r="5" spans="1:2" ht="15.75" x14ac:dyDescent="0.2">
      <c r="A5" s="33" t="s">
        <v>45</v>
      </c>
      <c r="B5" s="34">
        <f>'Planilha SESC'!F14</f>
        <v>0.05</v>
      </c>
    </row>
    <row r="6" spans="1:2" ht="15.75" x14ac:dyDescent="0.2">
      <c r="A6" s="33" t="s">
        <v>46</v>
      </c>
      <c r="B6" s="32">
        <f>'Planilha SESC'!G14</f>
        <v>2272.5400000000004</v>
      </c>
    </row>
    <row r="7" spans="1:2" ht="15.75" x14ac:dyDescent="0.2">
      <c r="A7" s="33" t="s">
        <v>47</v>
      </c>
      <c r="B7" s="34">
        <f>'Planilha SESC'!H14</f>
        <v>0.14249999999999999</v>
      </c>
    </row>
    <row r="8" spans="1:2" ht="15.75" x14ac:dyDescent="0.2">
      <c r="A8" s="33" t="s">
        <v>48</v>
      </c>
      <c r="B8" s="32">
        <f>'Planilha SESC'!I14</f>
        <v>6800.5759500000004</v>
      </c>
    </row>
    <row r="9" spans="1:2" ht="15.75" x14ac:dyDescent="0.2">
      <c r="A9" s="37" t="s">
        <v>49</v>
      </c>
      <c r="B9" s="36">
        <f>B2+B3+B4+B6+B8</f>
        <v>54523.915950000002</v>
      </c>
    </row>
    <row r="10" spans="1:2" x14ac:dyDescent="0.2">
      <c r="B10" s="31"/>
    </row>
  </sheetData>
  <pageMargins left="0.51181102362204722" right="0.51181102362204722" top="1.9685039370078741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53A0E-CA86-4946-9264-D37703F32778}">
  <dimension ref="A1:B10"/>
  <sheetViews>
    <sheetView zoomScaleNormal="100" workbookViewId="0">
      <selection activeCell="A20" sqref="A20"/>
    </sheetView>
  </sheetViews>
  <sheetFormatPr defaultRowHeight="12.75" x14ac:dyDescent="0.2"/>
  <cols>
    <col min="1" max="1" width="79.1640625" bestFit="1" customWidth="1"/>
    <col min="2" max="2" width="86.1640625" bestFit="1" customWidth="1"/>
  </cols>
  <sheetData>
    <row r="1" spans="1:2" ht="15.75" x14ac:dyDescent="0.2">
      <c r="A1" s="35" t="s">
        <v>42</v>
      </c>
      <c r="B1" s="36" t="str">
        <f>'Planilha SESC'!A15</f>
        <v>INSTRUTOR DE DESENVOLVIMENTO ARTISTICO E CULTURAL</v>
      </c>
    </row>
    <row r="2" spans="1:2" ht="15.75" x14ac:dyDescent="0.2">
      <c r="A2" s="33" t="s">
        <v>41</v>
      </c>
      <c r="B2" s="32">
        <f>'Planilha SESC'!C15</f>
        <v>5159.7</v>
      </c>
    </row>
    <row r="3" spans="1:2" ht="15.75" x14ac:dyDescent="0.2">
      <c r="A3" s="33" t="s">
        <v>43</v>
      </c>
      <c r="B3" s="32">
        <f>'Planilha SESC'!D15</f>
        <v>3199.0139999999997</v>
      </c>
    </row>
    <row r="4" spans="1:2" ht="15.75" x14ac:dyDescent="0.2">
      <c r="A4" s="33" t="s">
        <v>44</v>
      </c>
      <c r="B4" s="32">
        <f>'Planilha SESC'!E15</f>
        <v>1100</v>
      </c>
    </row>
    <row r="5" spans="1:2" ht="15.75" x14ac:dyDescent="0.2">
      <c r="A5" s="33" t="s">
        <v>45</v>
      </c>
      <c r="B5" s="34">
        <f>'Planilha SESC'!F15</f>
        <v>0.05</v>
      </c>
    </row>
    <row r="6" spans="1:2" ht="15.75" x14ac:dyDescent="0.2">
      <c r="A6" s="33" t="s">
        <v>46</v>
      </c>
      <c r="B6" s="32">
        <f>'Planilha SESC'!G15</f>
        <v>472.9357</v>
      </c>
    </row>
    <row r="7" spans="1:2" ht="15.75" x14ac:dyDescent="0.2">
      <c r="A7" s="33" t="s">
        <v>47</v>
      </c>
      <c r="B7" s="34">
        <f>'Planilha SESC'!H15</f>
        <v>0.14249999999999999</v>
      </c>
    </row>
    <row r="8" spans="1:2" ht="15.75" x14ac:dyDescent="0.2">
      <c r="A8" s="33" t="s">
        <v>48</v>
      </c>
      <c r="B8" s="32">
        <f>'Planilha SESC'!I15</f>
        <v>1415.2600822499999</v>
      </c>
    </row>
    <row r="9" spans="1:2" ht="15.75" x14ac:dyDescent="0.2">
      <c r="A9" s="37" t="s">
        <v>49</v>
      </c>
      <c r="B9" s="36">
        <f>B2+B3+B4+B6+B8</f>
        <v>11346.909782250001</v>
      </c>
    </row>
    <row r="10" spans="1:2" x14ac:dyDescent="0.2">
      <c r="B10" s="31"/>
    </row>
  </sheetData>
  <pageMargins left="0.51181102362204722" right="0.51181102362204722" top="1.9685039370078741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848F2-8004-42A4-8534-C7158F7EA6A9}">
  <dimension ref="A1:B10"/>
  <sheetViews>
    <sheetView zoomScaleNormal="100" workbookViewId="0">
      <selection activeCell="A20" sqref="A20"/>
    </sheetView>
  </sheetViews>
  <sheetFormatPr defaultRowHeight="12.75" x14ac:dyDescent="0.2"/>
  <cols>
    <col min="1" max="1" width="79.1640625" bestFit="1" customWidth="1"/>
    <col min="2" max="2" width="27.33203125" bestFit="1" customWidth="1"/>
  </cols>
  <sheetData>
    <row r="1" spans="1:2" ht="15.75" x14ac:dyDescent="0.2">
      <c r="A1" s="35" t="s">
        <v>42</v>
      </c>
      <c r="B1" s="36" t="str">
        <f>'Planilha SESC'!A16</f>
        <v>MEDICO</v>
      </c>
    </row>
    <row r="2" spans="1:2" ht="15.75" x14ac:dyDescent="0.2">
      <c r="A2" s="33" t="s">
        <v>41</v>
      </c>
      <c r="B2" s="32">
        <f>'Planilha SESC'!C16</f>
        <v>34461.15</v>
      </c>
    </row>
    <row r="3" spans="1:2" ht="15.75" x14ac:dyDescent="0.2">
      <c r="A3" s="33" t="s">
        <v>43</v>
      </c>
      <c r="B3" s="32">
        <f>'Planilha SESC'!D16</f>
        <v>21365.913</v>
      </c>
    </row>
    <row r="4" spans="1:2" ht="15.75" x14ac:dyDescent="0.2">
      <c r="A4" s="33" t="s">
        <v>44</v>
      </c>
      <c r="B4" s="32">
        <f>'Planilha SESC'!E16</f>
        <v>3300</v>
      </c>
    </row>
    <row r="5" spans="1:2" ht="15.75" x14ac:dyDescent="0.2">
      <c r="A5" s="33" t="s">
        <v>45</v>
      </c>
      <c r="B5" s="34">
        <f>'Planilha SESC'!F16</f>
        <v>0.05</v>
      </c>
    </row>
    <row r="6" spans="1:2" ht="15.75" x14ac:dyDescent="0.2">
      <c r="A6" s="33" t="s">
        <v>46</v>
      </c>
      <c r="B6" s="32">
        <f>'Planilha SESC'!G16</f>
        <v>2956.3531500000004</v>
      </c>
    </row>
    <row r="7" spans="1:2" ht="15.75" x14ac:dyDescent="0.2">
      <c r="A7" s="33" t="s">
        <v>47</v>
      </c>
      <c r="B7" s="34">
        <f>'Planilha SESC'!H16</f>
        <v>0.14249999999999999</v>
      </c>
    </row>
    <row r="8" spans="1:2" ht="15.75" x14ac:dyDescent="0.2">
      <c r="A8" s="33" t="s">
        <v>48</v>
      </c>
      <c r="B8" s="32">
        <f>'Planilha SESC'!I16</f>
        <v>8846.8868013749998</v>
      </c>
    </row>
    <row r="9" spans="1:2" ht="15.75" x14ac:dyDescent="0.2">
      <c r="A9" s="37" t="s">
        <v>49</v>
      </c>
      <c r="B9" s="36">
        <f>B2+B3+B4+B6+B8</f>
        <v>70930.302951375008</v>
      </c>
    </row>
    <row r="10" spans="1:2" x14ac:dyDescent="0.2">
      <c r="B10" s="31"/>
    </row>
  </sheetData>
  <pageMargins left="0.51181102362204722" right="0.51181102362204722" top="1.9685039370078741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2A12E-4C7D-4376-A4D6-0E6731C4A18E}">
  <dimension ref="A1:B10"/>
  <sheetViews>
    <sheetView zoomScaleNormal="100" workbookViewId="0">
      <selection activeCell="A20" sqref="A20"/>
    </sheetView>
  </sheetViews>
  <sheetFormatPr defaultRowHeight="12.75" x14ac:dyDescent="0.2"/>
  <cols>
    <col min="1" max="1" width="79.1640625" bestFit="1" customWidth="1"/>
    <col min="2" max="2" width="35.1640625" bestFit="1" customWidth="1"/>
  </cols>
  <sheetData>
    <row r="1" spans="1:2" ht="15.75" x14ac:dyDescent="0.2">
      <c r="A1" s="35" t="s">
        <v>42</v>
      </c>
      <c r="B1" s="36" t="str">
        <f>'Planilha SESC'!A17</f>
        <v>MEDICO DO TRABALHO</v>
      </c>
    </row>
    <row r="2" spans="1:2" ht="15.75" x14ac:dyDescent="0.2">
      <c r="A2" s="33" t="s">
        <v>41</v>
      </c>
      <c r="B2" s="32">
        <f>'Planilha SESC'!C17</f>
        <v>12060.46</v>
      </c>
    </row>
    <row r="3" spans="1:2" ht="15.75" x14ac:dyDescent="0.2">
      <c r="A3" s="33" t="s">
        <v>43</v>
      </c>
      <c r="B3" s="32">
        <f>'Planilha SESC'!D17</f>
        <v>7477.4851999999992</v>
      </c>
    </row>
    <row r="4" spans="1:2" ht="15.75" x14ac:dyDescent="0.2">
      <c r="A4" s="33" t="s">
        <v>44</v>
      </c>
      <c r="B4" s="32">
        <f>'Planilha SESC'!E17</f>
        <v>1100</v>
      </c>
    </row>
    <row r="5" spans="1:2" ht="15.75" x14ac:dyDescent="0.2">
      <c r="A5" s="33" t="s">
        <v>45</v>
      </c>
      <c r="B5" s="34">
        <f>'Planilha SESC'!F17</f>
        <v>0.05</v>
      </c>
    </row>
    <row r="6" spans="1:2" ht="15.75" x14ac:dyDescent="0.2">
      <c r="A6" s="33" t="s">
        <v>46</v>
      </c>
      <c r="B6" s="32">
        <f>'Planilha SESC'!G17</f>
        <v>1031.89726</v>
      </c>
    </row>
    <row r="7" spans="1:2" ht="15.75" x14ac:dyDescent="0.2">
      <c r="A7" s="33" t="s">
        <v>47</v>
      </c>
      <c r="B7" s="34">
        <f>'Planilha SESC'!H17</f>
        <v>0.14249999999999999</v>
      </c>
    </row>
    <row r="8" spans="1:2" ht="15.75" x14ac:dyDescent="0.2">
      <c r="A8" s="33" t="s">
        <v>48</v>
      </c>
      <c r="B8" s="32">
        <f>'Planilha SESC'!I17</f>
        <v>3087.9525505499996</v>
      </c>
    </row>
    <row r="9" spans="1:2" ht="15.75" x14ac:dyDescent="0.2">
      <c r="A9" s="37" t="s">
        <v>49</v>
      </c>
      <c r="B9" s="36">
        <f>B2+B3+B4+B6+B8</f>
        <v>24757.795010549999</v>
      </c>
    </row>
    <row r="10" spans="1:2" x14ac:dyDescent="0.2">
      <c r="B10" s="31"/>
    </row>
  </sheetData>
  <pageMargins left="0.51181102362204722" right="0.51181102362204722" top="1.9685039370078741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372B6-A1EA-46BB-A7C6-F0ADAEAC2499}">
  <dimension ref="A1:B10"/>
  <sheetViews>
    <sheetView zoomScaleNormal="100" workbookViewId="0">
      <selection activeCell="A20" sqref="A20"/>
    </sheetView>
  </sheetViews>
  <sheetFormatPr defaultRowHeight="12.75" x14ac:dyDescent="0.2"/>
  <cols>
    <col min="1" max="1" width="79.1640625" bestFit="1" customWidth="1"/>
    <col min="2" max="2" width="28.83203125" bestFit="1" customWidth="1"/>
  </cols>
  <sheetData>
    <row r="1" spans="1:2" ht="15.75" x14ac:dyDescent="0.2">
      <c r="A1" s="35" t="s">
        <v>42</v>
      </c>
      <c r="B1" s="36" t="str">
        <f>'Planilha SESC'!A18</f>
        <v>PROFESSOR</v>
      </c>
    </row>
    <row r="2" spans="1:2" ht="15.75" x14ac:dyDescent="0.2">
      <c r="A2" s="33" t="s">
        <v>41</v>
      </c>
      <c r="B2" s="32">
        <f>'Planilha SESC'!C18</f>
        <v>196989</v>
      </c>
    </row>
    <row r="3" spans="1:2" ht="15.75" x14ac:dyDescent="0.2">
      <c r="A3" s="33" t="s">
        <v>43</v>
      </c>
      <c r="B3" s="32">
        <f>'Planilha SESC'!D18</f>
        <v>122133.18</v>
      </c>
    </row>
    <row r="4" spans="1:2" ht="15.75" x14ac:dyDescent="0.2">
      <c r="A4" s="33" t="s">
        <v>44</v>
      </c>
      <c r="B4" s="32">
        <f>'Planilha SESC'!E18</f>
        <v>33000</v>
      </c>
    </row>
    <row r="5" spans="1:2" ht="15.75" x14ac:dyDescent="0.2">
      <c r="A5" s="33" t="s">
        <v>45</v>
      </c>
      <c r="B5" s="34">
        <f>'Planilha SESC'!F18</f>
        <v>0.05</v>
      </c>
    </row>
    <row r="6" spans="1:2" ht="15.75" x14ac:dyDescent="0.2">
      <c r="A6" s="33" t="s">
        <v>46</v>
      </c>
      <c r="B6" s="32">
        <f>'Planilha SESC'!G18</f>
        <v>17606.109</v>
      </c>
    </row>
    <row r="7" spans="1:2" ht="15.75" x14ac:dyDescent="0.2">
      <c r="A7" s="33" t="s">
        <v>47</v>
      </c>
      <c r="B7" s="34">
        <f>'Planilha SESC'!H18</f>
        <v>0.14249999999999999</v>
      </c>
    </row>
    <row r="8" spans="1:2" ht="15.75" x14ac:dyDescent="0.2">
      <c r="A8" s="33" t="s">
        <v>48</v>
      </c>
      <c r="B8" s="32">
        <f>'Planilha SESC'!I18</f>
        <v>52686.281182499995</v>
      </c>
    </row>
    <row r="9" spans="1:2" ht="15.75" x14ac:dyDescent="0.2">
      <c r="A9" s="37" t="s">
        <v>49</v>
      </c>
      <c r="B9" s="36">
        <f>B2+B3+B4+B6+B8</f>
        <v>422414.5701825</v>
      </c>
    </row>
    <row r="10" spans="1:2" x14ac:dyDescent="0.2">
      <c r="B10" s="31"/>
    </row>
  </sheetData>
  <pageMargins left="0.51181102362204722" right="0.51181102362204722" top="1.9685039370078741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A60E6-45B6-48B7-9DD6-0EFA5921236A}">
  <dimension ref="A1:B10"/>
  <sheetViews>
    <sheetView zoomScaleNormal="100" workbookViewId="0">
      <selection activeCell="A20" sqref="A20"/>
    </sheetView>
  </sheetViews>
  <sheetFormatPr defaultRowHeight="12.75" x14ac:dyDescent="0.2"/>
  <cols>
    <col min="1" max="1" width="79.1640625" bestFit="1" customWidth="1"/>
    <col min="2" max="2" width="66" bestFit="1" customWidth="1"/>
  </cols>
  <sheetData>
    <row r="1" spans="1:2" ht="15.75" x14ac:dyDescent="0.2">
      <c r="A1" s="35" t="s">
        <v>42</v>
      </c>
      <c r="B1" s="36" t="str">
        <f>'Planilha SESC'!A19</f>
        <v>TEC. EM SEGURANCA DO TRABALHO</v>
      </c>
    </row>
    <row r="2" spans="1:2" ht="15.75" x14ac:dyDescent="0.2">
      <c r="A2" s="33" t="s">
        <v>41</v>
      </c>
      <c r="B2" s="32">
        <f>'Planilha SESC'!C19</f>
        <v>3877.04</v>
      </c>
    </row>
    <row r="3" spans="1:2" ht="15.75" x14ac:dyDescent="0.2">
      <c r="A3" s="33" t="s">
        <v>43</v>
      </c>
      <c r="B3" s="32">
        <f>'Planilha SESC'!D19</f>
        <v>2403.7647999999999</v>
      </c>
    </row>
    <row r="4" spans="1:2" ht="15.75" x14ac:dyDescent="0.2">
      <c r="A4" s="33" t="s">
        <v>44</v>
      </c>
      <c r="B4" s="32">
        <f>'Planilha SESC'!E19</f>
        <v>1100</v>
      </c>
    </row>
    <row r="5" spans="1:2" ht="15.75" x14ac:dyDescent="0.2">
      <c r="A5" s="33" t="s">
        <v>45</v>
      </c>
      <c r="B5" s="34">
        <f>'Planilha SESC'!F19</f>
        <v>0.05</v>
      </c>
    </row>
    <row r="6" spans="1:2" ht="15.75" x14ac:dyDescent="0.2">
      <c r="A6" s="33" t="s">
        <v>46</v>
      </c>
      <c r="B6" s="32">
        <f>'Planilha SESC'!G19</f>
        <v>369.04024000000004</v>
      </c>
    </row>
    <row r="7" spans="1:2" ht="15.75" x14ac:dyDescent="0.2">
      <c r="A7" s="33" t="s">
        <v>47</v>
      </c>
      <c r="B7" s="34">
        <f>'Planilha SESC'!H19</f>
        <v>0.14249999999999999</v>
      </c>
    </row>
    <row r="8" spans="1:2" ht="15.75" x14ac:dyDescent="0.2">
      <c r="A8" s="33" t="s">
        <v>48</v>
      </c>
      <c r="B8" s="32">
        <f>'Planilha SESC'!I19</f>
        <v>1104.3529182</v>
      </c>
    </row>
    <row r="9" spans="1:2" ht="15.75" x14ac:dyDescent="0.2">
      <c r="A9" s="37" t="s">
        <v>49</v>
      </c>
      <c r="B9" s="36">
        <f>B2+B3+B4+B6+B8</f>
        <v>8854.1979582000004</v>
      </c>
    </row>
    <row r="10" spans="1:2" x14ac:dyDescent="0.2">
      <c r="B10" s="31"/>
    </row>
  </sheetData>
  <pageMargins left="0.51181102362204722" right="0.51181102362204722" top="1.9685039370078741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668F2-CBD3-4A62-B40A-80F663697CC7}">
  <dimension ref="A1:B10"/>
  <sheetViews>
    <sheetView zoomScaleNormal="100" workbookViewId="0">
      <selection activeCell="A20" sqref="A20"/>
    </sheetView>
  </sheetViews>
  <sheetFormatPr defaultRowHeight="12.75" x14ac:dyDescent="0.2"/>
  <cols>
    <col min="1" max="1" width="79.1640625" bestFit="1" customWidth="1"/>
    <col min="2" max="2" width="47.33203125" bestFit="1" customWidth="1"/>
  </cols>
  <sheetData>
    <row r="1" spans="1:2" ht="15.75" x14ac:dyDescent="0.2">
      <c r="A1" s="35" t="s">
        <v>42</v>
      </c>
      <c r="B1" s="36" t="str">
        <f>'Planilha SESC'!A20</f>
        <v>TECNICO DE OPERACOES</v>
      </c>
    </row>
    <row r="2" spans="1:2" ht="15.75" x14ac:dyDescent="0.2">
      <c r="A2" s="33" t="s">
        <v>41</v>
      </c>
      <c r="B2" s="32">
        <f>'Planilha SESC'!C20</f>
        <v>37275.040000000001</v>
      </c>
    </row>
    <row r="3" spans="1:2" ht="15.75" x14ac:dyDescent="0.2">
      <c r="A3" s="33" t="s">
        <v>43</v>
      </c>
      <c r="B3" s="32">
        <f>'Planilha SESC'!D20</f>
        <v>23110.524799999999</v>
      </c>
    </row>
    <row r="4" spans="1:2" ht="15.75" x14ac:dyDescent="0.2">
      <c r="A4" s="33" t="s">
        <v>44</v>
      </c>
      <c r="B4" s="32">
        <f>'Planilha SESC'!E20</f>
        <v>12100</v>
      </c>
    </row>
    <row r="5" spans="1:2" ht="15.75" x14ac:dyDescent="0.2">
      <c r="A5" s="33" t="s">
        <v>45</v>
      </c>
      <c r="B5" s="34">
        <f>'Planilha SESC'!F20</f>
        <v>0.05</v>
      </c>
    </row>
    <row r="6" spans="1:2" ht="15.75" x14ac:dyDescent="0.2">
      <c r="A6" s="33" t="s">
        <v>46</v>
      </c>
      <c r="B6" s="32">
        <f>'Planilha SESC'!G20</f>
        <v>3624.2782399999996</v>
      </c>
    </row>
    <row r="7" spans="1:2" ht="15.75" x14ac:dyDescent="0.2">
      <c r="A7" s="33" t="s">
        <v>47</v>
      </c>
      <c r="B7" s="34">
        <f>'Planilha SESC'!H20</f>
        <v>0.14249999999999999</v>
      </c>
    </row>
    <row r="8" spans="1:2" ht="15.75" x14ac:dyDescent="0.2">
      <c r="A8" s="33" t="s">
        <v>48</v>
      </c>
      <c r="B8" s="32">
        <f>'Planilha SESC'!I20</f>
        <v>10845.652633199998</v>
      </c>
    </row>
    <row r="9" spans="1:2" ht="15.75" x14ac:dyDescent="0.2">
      <c r="A9" s="37" t="s">
        <v>49</v>
      </c>
      <c r="B9" s="36">
        <f>B2+B3+B4+B6+B8</f>
        <v>86955.495673199985</v>
      </c>
    </row>
    <row r="10" spans="1:2" x14ac:dyDescent="0.2">
      <c r="B10" s="31"/>
    </row>
  </sheetData>
  <pageMargins left="0.51181102362204722" right="0.51181102362204722" top="1.9685039370078741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FEC1A-533E-437F-B9E7-36A835CF76CD}">
  <dimension ref="A1:B10"/>
  <sheetViews>
    <sheetView zoomScaleNormal="100" workbookViewId="0">
      <selection activeCell="A20" sqref="A20"/>
    </sheetView>
  </sheetViews>
  <sheetFormatPr defaultRowHeight="12.75" x14ac:dyDescent="0.2"/>
  <cols>
    <col min="1" max="1" width="79.1640625" bestFit="1" customWidth="1"/>
    <col min="2" max="2" width="32" bestFit="1" customWidth="1"/>
  </cols>
  <sheetData>
    <row r="1" spans="1:2" ht="15.75" x14ac:dyDescent="0.2">
      <c r="A1" s="35" t="s">
        <v>42</v>
      </c>
      <c r="B1" s="36" t="str">
        <f>'Planilha SESC'!A3</f>
        <v>ANALISTA DE CUTURA</v>
      </c>
    </row>
    <row r="2" spans="1:2" ht="15.75" x14ac:dyDescent="0.2">
      <c r="A2" s="33" t="s">
        <v>41</v>
      </c>
      <c r="B2" s="32">
        <f>'Planilha SESC'!C3</f>
        <v>5944.32</v>
      </c>
    </row>
    <row r="3" spans="1:2" ht="15.75" x14ac:dyDescent="0.2">
      <c r="A3" s="33" t="s">
        <v>43</v>
      </c>
      <c r="B3" s="32">
        <f>'Planilha SESC'!D3</f>
        <v>3685.4784</v>
      </c>
    </row>
    <row r="4" spans="1:2" ht="15.75" x14ac:dyDescent="0.2">
      <c r="A4" s="33" t="s">
        <v>44</v>
      </c>
      <c r="B4" s="32">
        <f>'Planilha SESC'!E3</f>
        <v>1100</v>
      </c>
    </row>
    <row r="5" spans="1:2" ht="15.75" x14ac:dyDescent="0.2">
      <c r="A5" s="33" t="s">
        <v>45</v>
      </c>
      <c r="B5" s="34">
        <f>'Planilha SESC'!F3</f>
        <v>0.05</v>
      </c>
    </row>
    <row r="6" spans="1:2" ht="15.75" x14ac:dyDescent="0.2">
      <c r="A6" s="33" t="s">
        <v>46</v>
      </c>
      <c r="B6" s="32">
        <f>'Planilha SESC'!G3</f>
        <v>536.48991999999998</v>
      </c>
    </row>
    <row r="7" spans="1:2" ht="15.75" x14ac:dyDescent="0.2">
      <c r="A7" s="33" t="s">
        <v>47</v>
      </c>
      <c r="B7" s="34">
        <f>'Planilha SESC'!H3</f>
        <v>0.14249999999999999</v>
      </c>
    </row>
    <row r="8" spans="1:2" ht="15.75" x14ac:dyDescent="0.2">
      <c r="A8" s="33" t="s">
        <v>48</v>
      </c>
      <c r="B8" s="32">
        <f>'Planilha SESC'!I3</f>
        <v>1605.4460855999998</v>
      </c>
    </row>
    <row r="9" spans="1:2" ht="15.75" x14ac:dyDescent="0.2">
      <c r="A9" s="37" t="s">
        <v>49</v>
      </c>
      <c r="B9" s="36">
        <f>B2+B3+B4+B6+B8</f>
        <v>12871.7344056</v>
      </c>
    </row>
    <row r="10" spans="1:2" x14ac:dyDescent="0.2">
      <c r="B10" s="31"/>
    </row>
  </sheetData>
  <pageMargins left="0.51181102362204722" right="0.51181102362204722" top="1.9685039370078741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ECE18-5A7C-4C09-8C65-C7F82C6E829E}">
  <dimension ref="A1:B10"/>
  <sheetViews>
    <sheetView zoomScaleNormal="100" workbookViewId="0">
      <selection activeCell="A20" sqref="A20"/>
    </sheetView>
  </sheetViews>
  <sheetFormatPr defaultRowHeight="12.75" x14ac:dyDescent="0.2"/>
  <cols>
    <col min="1" max="1" width="79.1640625" bestFit="1" customWidth="1"/>
    <col min="2" max="2" width="75.1640625" bestFit="1" customWidth="1"/>
  </cols>
  <sheetData>
    <row r="1" spans="1:2" ht="15.75" x14ac:dyDescent="0.2">
      <c r="A1" s="35" t="s">
        <v>42</v>
      </c>
      <c r="B1" s="36" t="str">
        <f>'Planilha SESC'!A21</f>
        <v>TECNICO EM ENFERMAGEM DO TRABALHO</v>
      </c>
    </row>
    <row r="2" spans="1:2" ht="15.75" x14ac:dyDescent="0.2">
      <c r="A2" s="33" t="s">
        <v>41</v>
      </c>
      <c r="B2" s="32">
        <f>'Planilha SESC'!C21</f>
        <v>7754.08</v>
      </c>
    </row>
    <row r="3" spans="1:2" ht="15.75" x14ac:dyDescent="0.2">
      <c r="A3" s="33" t="s">
        <v>43</v>
      </c>
      <c r="B3" s="32">
        <f>'Planilha SESC'!D21</f>
        <v>4807.5295999999998</v>
      </c>
    </row>
    <row r="4" spans="1:2" ht="15.75" x14ac:dyDescent="0.2">
      <c r="A4" s="33" t="s">
        <v>44</v>
      </c>
      <c r="B4" s="32">
        <f>'Planilha SESC'!E21</f>
        <v>2200</v>
      </c>
    </row>
    <row r="5" spans="1:2" ht="15.75" x14ac:dyDescent="0.2">
      <c r="A5" s="33" t="s">
        <v>45</v>
      </c>
      <c r="B5" s="34">
        <f>'Planilha SESC'!F21</f>
        <v>0.05</v>
      </c>
    </row>
    <row r="6" spans="1:2" ht="15.75" x14ac:dyDescent="0.2">
      <c r="A6" s="33" t="s">
        <v>46</v>
      </c>
      <c r="B6" s="32">
        <f>'Planilha SESC'!G21</f>
        <v>738.08048000000008</v>
      </c>
    </row>
    <row r="7" spans="1:2" ht="15.75" x14ac:dyDescent="0.2">
      <c r="A7" s="33" t="s">
        <v>47</v>
      </c>
      <c r="B7" s="34">
        <f>'Planilha SESC'!H21</f>
        <v>0.14249999999999999</v>
      </c>
    </row>
    <row r="8" spans="1:2" ht="15.75" x14ac:dyDescent="0.2">
      <c r="A8" s="33" t="s">
        <v>48</v>
      </c>
      <c r="B8" s="32">
        <f>'Planilha SESC'!I21</f>
        <v>2208.7058364</v>
      </c>
    </row>
    <row r="9" spans="1:2" ht="15.75" x14ac:dyDescent="0.2">
      <c r="A9" s="37" t="s">
        <v>49</v>
      </c>
      <c r="B9" s="36">
        <f>B2+B3+B4+B6+B8</f>
        <v>17708.395916400001</v>
      </c>
    </row>
    <row r="10" spans="1:2" x14ac:dyDescent="0.2">
      <c r="B10" s="31"/>
    </row>
  </sheetData>
  <pageMargins left="0.51181102362204722" right="0.51181102362204722" top="1.9685039370078741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C8F63-4007-4494-9383-047F246A7072}">
  <dimension ref="A1:B10"/>
  <sheetViews>
    <sheetView zoomScaleNormal="100" workbookViewId="0">
      <selection activeCell="A20" sqref="A20"/>
    </sheetView>
  </sheetViews>
  <sheetFormatPr defaultRowHeight="12.75" x14ac:dyDescent="0.2"/>
  <cols>
    <col min="1" max="1" width="79.1640625" bestFit="1" customWidth="1"/>
    <col min="2" max="2" width="47.6640625" bestFit="1" customWidth="1"/>
  </cols>
  <sheetData>
    <row r="1" spans="1:2" ht="15.75" x14ac:dyDescent="0.2">
      <c r="A1" s="35" t="s">
        <v>42</v>
      </c>
      <c r="B1" s="36" t="str">
        <f>'Planilha SESC'!A22</f>
        <v>TECNICO EM RADIOLOGIA</v>
      </c>
    </row>
    <row r="2" spans="1:2" ht="15.75" x14ac:dyDescent="0.2">
      <c r="A2" s="33" t="s">
        <v>41</v>
      </c>
      <c r="B2" s="32">
        <f>'Planilha SESC'!C22</f>
        <v>3719.29</v>
      </c>
    </row>
    <row r="3" spans="1:2" ht="15.75" x14ac:dyDescent="0.2">
      <c r="A3" s="33" t="s">
        <v>43</v>
      </c>
      <c r="B3" s="32">
        <f>'Planilha SESC'!D22</f>
        <v>2305.9598000000001</v>
      </c>
    </row>
    <row r="4" spans="1:2" ht="15.75" x14ac:dyDescent="0.2">
      <c r="A4" s="33" t="s">
        <v>44</v>
      </c>
      <c r="B4" s="32">
        <f>'Planilha SESC'!E22</f>
        <v>1100</v>
      </c>
    </row>
    <row r="5" spans="1:2" ht="15.75" x14ac:dyDescent="0.2">
      <c r="A5" s="33" t="s">
        <v>45</v>
      </c>
      <c r="B5" s="34">
        <f>'Planilha SESC'!F22</f>
        <v>0.05</v>
      </c>
    </row>
    <row r="6" spans="1:2" ht="15.75" x14ac:dyDescent="0.2">
      <c r="A6" s="33" t="s">
        <v>46</v>
      </c>
      <c r="B6" s="32">
        <f>'Planilha SESC'!G22</f>
        <v>356.26249000000001</v>
      </c>
    </row>
    <row r="7" spans="1:2" ht="15.75" x14ac:dyDescent="0.2">
      <c r="A7" s="33" t="s">
        <v>47</v>
      </c>
      <c r="B7" s="34">
        <f>'Planilha SESC'!H22</f>
        <v>0.14249999999999999</v>
      </c>
    </row>
    <row r="8" spans="1:2" ht="15.75" x14ac:dyDescent="0.2">
      <c r="A8" s="33" t="s">
        <v>48</v>
      </c>
      <c r="B8" s="32">
        <f>'Planilha SESC'!I22</f>
        <v>1066.115501325</v>
      </c>
    </row>
    <row r="9" spans="1:2" ht="15.75" x14ac:dyDescent="0.2">
      <c r="A9" s="37" t="s">
        <v>49</v>
      </c>
      <c r="B9" s="36">
        <f>B2+B3+B4+B6+B8</f>
        <v>8547.6277913249996</v>
      </c>
    </row>
    <row r="10" spans="1:2" x14ac:dyDescent="0.2">
      <c r="B10" s="31"/>
    </row>
  </sheetData>
  <pageMargins left="0.51181102362204722" right="0.51181102362204722" top="1.9685039370078741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3E00A-A9A8-4FE8-A38A-ACB11EA7B77A}">
  <dimension ref="A1:B10"/>
  <sheetViews>
    <sheetView zoomScaleNormal="100" workbookViewId="0">
      <selection activeCell="A20" sqref="A20"/>
    </sheetView>
  </sheetViews>
  <sheetFormatPr defaultRowHeight="12.75" x14ac:dyDescent="0.2"/>
  <cols>
    <col min="1" max="1" width="79.1640625" bestFit="1" customWidth="1"/>
    <col min="2" max="2" width="38" bestFit="1" customWidth="1"/>
  </cols>
  <sheetData>
    <row r="1" spans="1:2" ht="15.75" x14ac:dyDescent="0.2">
      <c r="A1" s="35" t="s">
        <v>42</v>
      </c>
      <c r="B1" s="36" t="str">
        <f>'Planilha SESC'!A23</f>
        <v>TECNICO EM SAUDE</v>
      </c>
    </row>
    <row r="2" spans="1:2" ht="15.75" x14ac:dyDescent="0.2">
      <c r="A2" s="33" t="s">
        <v>41</v>
      </c>
      <c r="B2" s="32">
        <f>'Planilha SESC'!C23</f>
        <v>43909.35</v>
      </c>
    </row>
    <row r="3" spans="1:2" ht="15.75" x14ac:dyDescent="0.2">
      <c r="A3" s="33" t="s">
        <v>43</v>
      </c>
      <c r="B3" s="32">
        <f>'Planilha SESC'!D23</f>
        <v>27223.796999999999</v>
      </c>
    </row>
    <row r="4" spans="1:2" ht="15.75" x14ac:dyDescent="0.2">
      <c r="A4" s="33" t="s">
        <v>44</v>
      </c>
      <c r="B4" s="32">
        <f>'Planilha SESC'!E23</f>
        <v>16500</v>
      </c>
    </row>
    <row r="5" spans="1:2" ht="15.75" x14ac:dyDescent="0.2">
      <c r="A5" s="33" t="s">
        <v>45</v>
      </c>
      <c r="B5" s="34">
        <f>'Planilha SESC'!F23</f>
        <v>0.05</v>
      </c>
    </row>
    <row r="6" spans="1:2" ht="15.75" x14ac:dyDescent="0.2">
      <c r="A6" s="33" t="s">
        <v>46</v>
      </c>
      <c r="B6" s="32">
        <f>'Planilha SESC'!G23</f>
        <v>4381.6573500000004</v>
      </c>
    </row>
    <row r="7" spans="1:2" ht="15.75" x14ac:dyDescent="0.2">
      <c r="A7" s="33" t="s">
        <v>47</v>
      </c>
      <c r="B7" s="34">
        <f>'Planilha SESC'!H23</f>
        <v>0.14249999999999999</v>
      </c>
    </row>
    <row r="8" spans="1:2" ht="15.75" x14ac:dyDescent="0.2">
      <c r="A8" s="33" t="s">
        <v>48</v>
      </c>
      <c r="B8" s="32">
        <f>'Planilha SESC'!I23</f>
        <v>13112.109619874998</v>
      </c>
    </row>
    <row r="9" spans="1:2" ht="15.75" x14ac:dyDescent="0.2">
      <c r="A9" s="37" t="s">
        <v>49</v>
      </c>
      <c r="B9" s="36">
        <f>B2+B3+B4+B6+B8</f>
        <v>105126.91396987499</v>
      </c>
    </row>
    <row r="10" spans="1:2" x14ac:dyDescent="0.2">
      <c r="B10" s="31"/>
    </row>
  </sheetData>
  <pageMargins left="0.51181102362204722" right="0.51181102362204722" top="1.9685039370078741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2EC18-EA21-4CAC-BC7D-E1343E84D99B}">
  <dimension ref="A1:B12"/>
  <sheetViews>
    <sheetView zoomScaleNormal="100" workbookViewId="0">
      <selection activeCell="A12" sqref="A12:B12"/>
    </sheetView>
  </sheetViews>
  <sheetFormatPr defaultRowHeight="12.75" x14ac:dyDescent="0.2"/>
  <cols>
    <col min="1" max="1" width="79.1640625" bestFit="1" customWidth="1"/>
    <col min="2" max="2" width="32.6640625" bestFit="1" customWidth="1"/>
  </cols>
  <sheetData>
    <row r="1" spans="1:2" ht="15.75" x14ac:dyDescent="0.2">
      <c r="A1" s="35" t="s">
        <v>42</v>
      </c>
      <c r="B1" s="36" t="str">
        <f>'Planilha SESC'!A24</f>
        <v>VALOR TOTAL</v>
      </c>
    </row>
    <row r="2" spans="1:2" ht="15.75" x14ac:dyDescent="0.2">
      <c r="A2" s="33" t="s">
        <v>41</v>
      </c>
      <c r="B2" s="32">
        <f>'Planilha SESC'!C24</f>
        <v>1152538.7300000002</v>
      </c>
    </row>
    <row r="3" spans="1:2" ht="15.75" x14ac:dyDescent="0.2">
      <c r="A3" s="33" t="s">
        <v>43</v>
      </c>
      <c r="B3" s="32">
        <f>'Planilha SESC'!D24</f>
        <v>714574.0125999999</v>
      </c>
    </row>
    <row r="4" spans="1:2" ht="15.75" x14ac:dyDescent="0.2">
      <c r="A4" s="33" t="s">
        <v>44</v>
      </c>
      <c r="B4" s="32">
        <f>'Planilha SESC'!E24</f>
        <v>374000</v>
      </c>
    </row>
    <row r="5" spans="1:2" ht="15.75" x14ac:dyDescent="0.2">
      <c r="A5" s="33" t="s">
        <v>45</v>
      </c>
      <c r="B5" s="34">
        <f>'Planilha SESC'!F24</f>
        <v>0.05</v>
      </c>
    </row>
    <row r="6" spans="1:2" ht="15.75" x14ac:dyDescent="0.2">
      <c r="A6" s="33" t="s">
        <v>46</v>
      </c>
      <c r="B6" s="32">
        <f>'Planilha SESC'!G24</f>
        <v>112055.63712999999</v>
      </c>
    </row>
    <row r="7" spans="1:2" ht="15.75" x14ac:dyDescent="0.2">
      <c r="A7" s="33" t="s">
        <v>47</v>
      </c>
      <c r="B7" s="34">
        <f>'Planilha SESC'!H24</f>
        <v>0.14249999999999999</v>
      </c>
    </row>
    <row r="8" spans="1:2" ht="15.75" x14ac:dyDescent="0.2">
      <c r="A8" s="33" t="s">
        <v>48</v>
      </c>
      <c r="B8" s="32">
        <f>'Planilha SESC'!I24</f>
        <v>335326.49411152495</v>
      </c>
    </row>
    <row r="9" spans="1:2" ht="15.75" x14ac:dyDescent="0.2">
      <c r="A9" s="37" t="s">
        <v>50</v>
      </c>
      <c r="B9" s="36">
        <f>B2+B3+B4+B6+B8</f>
        <v>2688494.8738415251</v>
      </c>
    </row>
    <row r="10" spans="1:2" x14ac:dyDescent="0.2">
      <c r="B10" s="31"/>
    </row>
    <row r="12" spans="1:2" ht="93.75" customHeight="1" x14ac:dyDescent="0.2">
      <c r="A12" s="43" t="s">
        <v>51</v>
      </c>
      <c r="B12" s="43"/>
    </row>
  </sheetData>
  <mergeCells count="1">
    <mergeCell ref="A12:B12"/>
  </mergeCells>
  <pageMargins left="0.51181102362204722" right="0.51181102362204722" top="1.9685039370078741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32216-9670-4A78-AA49-0C62163A9506}">
  <dimension ref="A1:B10"/>
  <sheetViews>
    <sheetView zoomScaleNormal="100" workbookViewId="0">
      <selection activeCell="A20" sqref="A20"/>
    </sheetView>
  </sheetViews>
  <sheetFormatPr defaultRowHeight="12.75" x14ac:dyDescent="0.2"/>
  <cols>
    <col min="1" max="1" width="79.1640625" bestFit="1" customWidth="1"/>
    <col min="2" max="2" width="32" bestFit="1" customWidth="1"/>
  </cols>
  <sheetData>
    <row r="1" spans="1:2" ht="15.75" x14ac:dyDescent="0.2">
      <c r="A1" s="35" t="s">
        <v>42</v>
      </c>
      <c r="B1" s="36" t="str">
        <f>'Planilha SESC'!A4</f>
        <v>ANALISTA DE SAUDE</v>
      </c>
    </row>
    <row r="2" spans="1:2" ht="15.75" x14ac:dyDescent="0.2">
      <c r="A2" s="33" t="s">
        <v>41</v>
      </c>
      <c r="B2" s="32">
        <f>'Planilha SESC'!C4</f>
        <v>20691.54</v>
      </c>
    </row>
    <row r="3" spans="1:2" ht="15.75" x14ac:dyDescent="0.2">
      <c r="A3" s="33" t="s">
        <v>43</v>
      </c>
      <c r="B3" s="32">
        <f>'Planilha SESC'!D4</f>
        <v>12828.754800000001</v>
      </c>
    </row>
    <row r="4" spans="1:2" ht="15.75" x14ac:dyDescent="0.2">
      <c r="A4" s="33" t="s">
        <v>44</v>
      </c>
      <c r="B4" s="32">
        <f>'Planilha SESC'!E4</f>
        <v>3300</v>
      </c>
    </row>
    <row r="5" spans="1:2" ht="15.75" x14ac:dyDescent="0.2">
      <c r="A5" s="33" t="s">
        <v>45</v>
      </c>
      <c r="B5" s="34">
        <f>'Planilha SESC'!F4</f>
        <v>0.05</v>
      </c>
    </row>
    <row r="6" spans="1:2" ht="15.75" x14ac:dyDescent="0.2">
      <c r="A6" s="33" t="s">
        <v>46</v>
      </c>
      <c r="B6" s="32">
        <f>'Planilha SESC'!G4</f>
        <v>1841.0147400000003</v>
      </c>
    </row>
    <row r="7" spans="1:2" ht="15.75" x14ac:dyDescent="0.2">
      <c r="A7" s="33" t="s">
        <v>47</v>
      </c>
      <c r="B7" s="34">
        <f>'Planilha SESC'!H4</f>
        <v>0.14249999999999999</v>
      </c>
    </row>
    <row r="8" spans="1:2" ht="15.75" x14ac:dyDescent="0.2">
      <c r="A8" s="33" t="s">
        <v>48</v>
      </c>
      <c r="B8" s="32">
        <f>'Planilha SESC'!I4</f>
        <v>5509.2366094499994</v>
      </c>
    </row>
    <row r="9" spans="1:2" ht="15.75" x14ac:dyDescent="0.2">
      <c r="A9" s="37" t="s">
        <v>49</v>
      </c>
      <c r="B9" s="36">
        <f>B2+B3+B4+B6+B8</f>
        <v>44170.546149450005</v>
      </c>
    </row>
    <row r="10" spans="1:2" x14ac:dyDescent="0.2">
      <c r="B10" s="31"/>
    </row>
  </sheetData>
  <pageMargins left="0.51181102362204722" right="0.51181102362204722" top="1.9685039370078741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25647-3C66-4B50-B14F-6E9C31B21FD3}">
  <dimension ref="A1:B10"/>
  <sheetViews>
    <sheetView zoomScaleNormal="100" workbookViewId="0">
      <selection activeCell="A20" sqref="A20"/>
    </sheetView>
  </sheetViews>
  <sheetFormatPr defaultRowHeight="12.75" x14ac:dyDescent="0.2"/>
  <cols>
    <col min="1" max="1" width="79.1640625" bestFit="1" customWidth="1"/>
    <col min="2" max="2" width="47" bestFit="1" customWidth="1"/>
  </cols>
  <sheetData>
    <row r="1" spans="1:2" ht="15.75" x14ac:dyDescent="0.2">
      <c r="A1" s="35" t="s">
        <v>42</v>
      </c>
      <c r="B1" s="36" t="str">
        <f>'Planilha SESC'!A5</f>
        <v>ANALISTA DE SUPORTE A GESTAO</v>
      </c>
    </row>
    <row r="2" spans="1:2" ht="15.75" x14ac:dyDescent="0.2">
      <c r="A2" s="33" t="s">
        <v>41</v>
      </c>
      <c r="B2" s="32">
        <f>'Planilha SESC'!C5</f>
        <v>21723.69</v>
      </c>
    </row>
    <row r="3" spans="1:2" ht="15.75" x14ac:dyDescent="0.2">
      <c r="A3" s="33" t="s">
        <v>43</v>
      </c>
      <c r="B3" s="32">
        <f>'Planilha SESC'!D5</f>
        <v>13468.6878</v>
      </c>
    </row>
    <row r="4" spans="1:2" ht="15.75" x14ac:dyDescent="0.2">
      <c r="A4" s="33" t="s">
        <v>44</v>
      </c>
      <c r="B4" s="32">
        <f>'Planilha SESC'!E5</f>
        <v>3300</v>
      </c>
    </row>
    <row r="5" spans="1:2" ht="15.75" x14ac:dyDescent="0.2">
      <c r="A5" s="33" t="s">
        <v>45</v>
      </c>
      <c r="B5" s="34">
        <f>'Planilha SESC'!F5</f>
        <v>0.05</v>
      </c>
    </row>
    <row r="6" spans="1:2" ht="15.75" x14ac:dyDescent="0.2">
      <c r="A6" s="33" t="s">
        <v>46</v>
      </c>
      <c r="B6" s="32">
        <f>'Planilha SESC'!G5</f>
        <v>1924.6188900000002</v>
      </c>
    </row>
    <row r="7" spans="1:2" ht="15.75" x14ac:dyDescent="0.2">
      <c r="A7" s="33" t="s">
        <v>47</v>
      </c>
      <c r="B7" s="34">
        <f>'Planilha SESC'!H5</f>
        <v>0.14249999999999999</v>
      </c>
    </row>
    <row r="8" spans="1:2" ht="15.75" x14ac:dyDescent="0.2">
      <c r="A8" s="33" t="s">
        <v>48</v>
      </c>
      <c r="B8" s="32">
        <f>'Planilha SESC'!I5</f>
        <v>5759.4220283249997</v>
      </c>
    </row>
    <row r="9" spans="1:2" ht="15.75" x14ac:dyDescent="0.2">
      <c r="A9" s="37" t="s">
        <v>49</v>
      </c>
      <c r="B9" s="36">
        <f>B2+B3+B4+B6+B8</f>
        <v>46176.418718325003</v>
      </c>
    </row>
    <row r="10" spans="1:2" x14ac:dyDescent="0.2">
      <c r="B10" s="31"/>
    </row>
  </sheetData>
  <pageMargins left="0.51181102362204722" right="0.51181102362204722" top="1.9685039370078741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5693F-D5D5-48A4-AA2B-3DD864BF69CD}">
  <dimension ref="A1:B10"/>
  <sheetViews>
    <sheetView zoomScaleNormal="100" workbookViewId="0">
      <selection activeCell="A20" sqref="A20"/>
    </sheetView>
  </sheetViews>
  <sheetFormatPr defaultRowHeight="12.75" x14ac:dyDescent="0.2"/>
  <cols>
    <col min="1" max="1" width="79.1640625" bestFit="1" customWidth="1"/>
    <col min="2" max="2" width="47" bestFit="1" customWidth="1"/>
  </cols>
  <sheetData>
    <row r="1" spans="1:2" ht="15.75" x14ac:dyDescent="0.2">
      <c r="A1" s="35" t="s">
        <v>42</v>
      </c>
      <c r="B1" s="36" t="str">
        <f>'Planilha SESC'!A6</f>
        <v>ANALISTA DE TECNOLOGIA</v>
      </c>
    </row>
    <row r="2" spans="1:2" ht="15.75" x14ac:dyDescent="0.2">
      <c r="A2" s="33" t="s">
        <v>41</v>
      </c>
      <c r="B2" s="32">
        <f>'Planilha SESC'!C6</f>
        <v>20306.68</v>
      </c>
    </row>
    <row r="3" spans="1:2" ht="15.75" x14ac:dyDescent="0.2">
      <c r="A3" s="33" t="s">
        <v>43</v>
      </c>
      <c r="B3" s="32">
        <f>'Planilha SESC'!D6</f>
        <v>12590.141600000001</v>
      </c>
    </row>
    <row r="4" spans="1:2" ht="15.75" x14ac:dyDescent="0.2">
      <c r="A4" s="33" t="s">
        <v>44</v>
      </c>
      <c r="B4" s="32">
        <f>'Planilha SESC'!E6</f>
        <v>2200</v>
      </c>
    </row>
    <row r="5" spans="1:2" ht="15.75" x14ac:dyDescent="0.2">
      <c r="A5" s="33" t="s">
        <v>45</v>
      </c>
      <c r="B5" s="34">
        <f>'Planilha SESC'!F6</f>
        <v>0.05</v>
      </c>
    </row>
    <row r="6" spans="1:2" ht="15.75" x14ac:dyDescent="0.2">
      <c r="A6" s="33" t="s">
        <v>46</v>
      </c>
      <c r="B6" s="32">
        <f>'Planilha SESC'!G6</f>
        <v>1754.8410800000001</v>
      </c>
    </row>
    <row r="7" spans="1:2" ht="15.75" x14ac:dyDescent="0.2">
      <c r="A7" s="33" t="s">
        <v>47</v>
      </c>
      <c r="B7" s="34">
        <f>'Planilha SESC'!H6</f>
        <v>0.14249999999999999</v>
      </c>
    </row>
    <row r="8" spans="1:2" ht="15.75" x14ac:dyDescent="0.2">
      <c r="A8" s="33" t="s">
        <v>48</v>
      </c>
      <c r="B8" s="32">
        <f>'Planilha SESC'!I6</f>
        <v>5251.3619318999999</v>
      </c>
    </row>
    <row r="9" spans="1:2" ht="15.75" x14ac:dyDescent="0.2">
      <c r="A9" s="37" t="s">
        <v>49</v>
      </c>
      <c r="B9" s="36">
        <f>B2+B3+B4+B6+B8</f>
        <v>42103.0246119</v>
      </c>
    </row>
    <row r="10" spans="1:2" x14ac:dyDescent="0.2">
      <c r="B10" s="31"/>
    </row>
  </sheetData>
  <pageMargins left="0.51181102362204722" right="0.51181102362204722" top="1.9685039370078741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30958-FA74-45FE-BE6E-0821E6B6D5E7}">
  <dimension ref="A1:B10"/>
  <sheetViews>
    <sheetView zoomScaleNormal="100" workbookViewId="0">
      <selection activeCell="A20" sqref="A20"/>
    </sheetView>
  </sheetViews>
  <sheetFormatPr defaultRowHeight="12.75" x14ac:dyDescent="0.2"/>
  <cols>
    <col min="1" max="1" width="79.1640625" bestFit="1" customWidth="1"/>
    <col min="2" max="2" width="47" bestFit="1" customWidth="1"/>
  </cols>
  <sheetData>
    <row r="1" spans="1:2" ht="15.75" x14ac:dyDescent="0.2">
      <c r="A1" s="35" t="s">
        <v>42</v>
      </c>
      <c r="B1" s="36" t="str">
        <f>'Planilha SESC'!A7</f>
        <v>ASSISTENTE DE OPERACOES I</v>
      </c>
    </row>
    <row r="2" spans="1:2" ht="15.75" x14ac:dyDescent="0.2">
      <c r="A2" s="33" t="s">
        <v>41</v>
      </c>
      <c r="B2" s="32">
        <f>'Planilha SESC'!C7</f>
        <v>34788.18</v>
      </c>
    </row>
    <row r="3" spans="1:2" ht="15.75" x14ac:dyDescent="0.2">
      <c r="A3" s="33" t="s">
        <v>43</v>
      </c>
      <c r="B3" s="32">
        <f>'Planilha SESC'!D7</f>
        <v>21568.671600000001</v>
      </c>
    </row>
    <row r="4" spans="1:2" ht="15.75" x14ac:dyDescent="0.2">
      <c r="A4" s="33" t="s">
        <v>44</v>
      </c>
      <c r="B4" s="32">
        <f>'Planilha SESC'!E7</f>
        <v>15400</v>
      </c>
    </row>
    <row r="5" spans="1:2" ht="15.75" x14ac:dyDescent="0.2">
      <c r="A5" s="33" t="s">
        <v>45</v>
      </c>
      <c r="B5" s="34">
        <f>'Planilha SESC'!F7</f>
        <v>0.05</v>
      </c>
    </row>
    <row r="6" spans="1:2" ht="15.75" x14ac:dyDescent="0.2">
      <c r="A6" s="33" t="s">
        <v>46</v>
      </c>
      <c r="B6" s="32">
        <f>'Planilha SESC'!G7</f>
        <v>3587.84258</v>
      </c>
    </row>
    <row r="7" spans="1:2" ht="15.75" x14ac:dyDescent="0.2">
      <c r="A7" s="33" t="s">
        <v>47</v>
      </c>
      <c r="B7" s="34">
        <f>'Planilha SESC'!H7</f>
        <v>0.14249999999999999</v>
      </c>
    </row>
    <row r="8" spans="1:2" ht="15.75" x14ac:dyDescent="0.2">
      <c r="A8" s="33" t="s">
        <v>48</v>
      </c>
      <c r="B8" s="32">
        <f>'Planilha SESC'!I7</f>
        <v>10736.618920649998</v>
      </c>
    </row>
    <row r="9" spans="1:2" ht="15.75" x14ac:dyDescent="0.2">
      <c r="A9" s="37" t="s">
        <v>49</v>
      </c>
      <c r="B9" s="36">
        <f>B2+B3+B4+B6+B8</f>
        <v>86081.31310064999</v>
      </c>
    </row>
    <row r="10" spans="1:2" x14ac:dyDescent="0.2">
      <c r="B10" s="31"/>
    </row>
  </sheetData>
  <pageMargins left="0.51181102362204722" right="0.51181102362204722" top="1.9685039370078741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EC757-4595-4F57-8B4C-2049750D8B20}">
  <dimension ref="A1:B10"/>
  <sheetViews>
    <sheetView zoomScaleNormal="100" workbookViewId="0">
      <selection activeCell="A20" sqref="A20"/>
    </sheetView>
  </sheetViews>
  <sheetFormatPr defaultRowHeight="12.75" x14ac:dyDescent="0.2"/>
  <cols>
    <col min="1" max="1" width="79.1640625" bestFit="1" customWidth="1"/>
    <col min="2" max="2" width="80.33203125" bestFit="1" customWidth="1"/>
  </cols>
  <sheetData>
    <row r="1" spans="1:2" ht="15.75" x14ac:dyDescent="0.2">
      <c r="A1" s="35" t="s">
        <v>42</v>
      </c>
      <c r="B1" s="36" t="str">
        <f>'Planilha SESC'!A8</f>
        <v>ASSISTENTE DE OPERACOES II (MOTORISTA E MONITOR)</v>
      </c>
    </row>
    <row r="2" spans="1:2" ht="15.75" x14ac:dyDescent="0.2">
      <c r="A2" s="33" t="s">
        <v>41</v>
      </c>
      <c r="B2" s="32">
        <f>'Planilha SESC'!C8</f>
        <v>296882.64</v>
      </c>
    </row>
    <row r="3" spans="1:2" ht="15.75" x14ac:dyDescent="0.2">
      <c r="A3" s="33" t="s">
        <v>43</v>
      </c>
      <c r="B3" s="32">
        <f>'Planilha SESC'!D8</f>
        <v>184067.23680000001</v>
      </c>
    </row>
    <row r="4" spans="1:2" ht="15.75" x14ac:dyDescent="0.2">
      <c r="A4" s="33" t="s">
        <v>44</v>
      </c>
      <c r="B4" s="32">
        <f>'Planilha SESC'!E8</f>
        <v>124300</v>
      </c>
    </row>
    <row r="5" spans="1:2" ht="15.75" x14ac:dyDescent="0.2">
      <c r="A5" s="33" t="s">
        <v>45</v>
      </c>
      <c r="B5" s="34">
        <f>'Planilha SESC'!F8</f>
        <v>0.05</v>
      </c>
    </row>
    <row r="6" spans="1:2" ht="15.75" x14ac:dyDescent="0.2">
      <c r="A6" s="33" t="s">
        <v>46</v>
      </c>
      <c r="B6" s="32">
        <f>'Planilha SESC'!G8</f>
        <v>30262.493839999999</v>
      </c>
    </row>
    <row r="7" spans="1:2" ht="15.75" x14ac:dyDescent="0.2">
      <c r="A7" s="33" t="s">
        <v>47</v>
      </c>
      <c r="B7" s="34">
        <f>'Planilha SESC'!H8</f>
        <v>0.14249999999999999</v>
      </c>
    </row>
    <row r="8" spans="1:2" ht="15.75" x14ac:dyDescent="0.2">
      <c r="A8" s="33" t="s">
        <v>48</v>
      </c>
      <c r="B8" s="32">
        <f>'Planilha SESC'!I8</f>
        <v>90560.512816199989</v>
      </c>
    </row>
    <row r="9" spans="1:2" ht="15.75" x14ac:dyDescent="0.2">
      <c r="A9" s="37" t="s">
        <v>49</v>
      </c>
      <c r="B9" s="36">
        <f>B2+B3+B4+B6+B8</f>
        <v>726072.88345620001</v>
      </c>
    </row>
    <row r="10" spans="1:2" x14ac:dyDescent="0.2">
      <c r="B10" s="31"/>
    </row>
  </sheetData>
  <pageMargins left="0.51181102362204722" right="0.51181102362204722" top="1.9685039370078741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A2DF6-3A94-4064-B03E-BDD4629E6A49}">
  <dimension ref="A1:B10"/>
  <sheetViews>
    <sheetView zoomScaleNormal="100" workbookViewId="0">
      <selection activeCell="A20" sqref="A20"/>
    </sheetView>
  </sheetViews>
  <sheetFormatPr defaultRowHeight="12.75" x14ac:dyDescent="0.2"/>
  <cols>
    <col min="1" max="1" width="79.1640625" bestFit="1" customWidth="1"/>
    <col min="2" max="2" width="51.5" bestFit="1" customWidth="1"/>
  </cols>
  <sheetData>
    <row r="1" spans="1:2" ht="15.75" x14ac:dyDescent="0.2">
      <c r="A1" s="35" t="s">
        <v>42</v>
      </c>
      <c r="B1" s="36" t="str">
        <f>'Planilha SESC'!A9</f>
        <v>ASSISTENTE DE SUPORTE A GESTAO</v>
      </c>
    </row>
    <row r="2" spans="1:2" ht="15.75" x14ac:dyDescent="0.2">
      <c r="A2" s="33" t="s">
        <v>41</v>
      </c>
      <c r="B2" s="32">
        <f>'Planilha SESC'!C9</f>
        <v>9416.0400000000009</v>
      </c>
    </row>
    <row r="3" spans="1:2" ht="15.75" x14ac:dyDescent="0.2">
      <c r="A3" s="33" t="s">
        <v>43</v>
      </c>
      <c r="B3" s="32">
        <f>'Planilha SESC'!D9</f>
        <v>5837.9448000000002</v>
      </c>
    </row>
    <row r="4" spans="1:2" ht="15.75" x14ac:dyDescent="0.2">
      <c r="A4" s="33" t="s">
        <v>44</v>
      </c>
      <c r="B4" s="32">
        <f>'Planilha SESC'!E9</f>
        <v>3300</v>
      </c>
    </row>
    <row r="5" spans="1:2" ht="15.75" x14ac:dyDescent="0.2">
      <c r="A5" s="33" t="s">
        <v>45</v>
      </c>
      <c r="B5" s="34">
        <f>'Planilha SESC'!F9</f>
        <v>0.05</v>
      </c>
    </row>
    <row r="6" spans="1:2" ht="15.75" x14ac:dyDescent="0.2">
      <c r="A6" s="33" t="s">
        <v>46</v>
      </c>
      <c r="B6" s="32">
        <f>'Planilha SESC'!G9</f>
        <v>927.69924000000015</v>
      </c>
    </row>
    <row r="7" spans="1:2" ht="15.75" x14ac:dyDescent="0.2">
      <c r="A7" s="33" t="s">
        <v>47</v>
      </c>
      <c r="B7" s="34">
        <f>'Planilha SESC'!H9</f>
        <v>0.14249999999999999</v>
      </c>
    </row>
    <row r="8" spans="1:2" ht="15.75" x14ac:dyDescent="0.2">
      <c r="A8" s="33" t="s">
        <v>48</v>
      </c>
      <c r="B8" s="32">
        <f>'Planilha SESC'!I9</f>
        <v>2776.1399757000004</v>
      </c>
    </row>
    <row r="9" spans="1:2" ht="15.75" x14ac:dyDescent="0.2">
      <c r="A9" s="37" t="s">
        <v>49</v>
      </c>
      <c r="B9" s="36">
        <f>B2+B3+B4+B6+B8</f>
        <v>22257.824015700004</v>
      </c>
    </row>
    <row r="10" spans="1:2" x14ac:dyDescent="0.2">
      <c r="B10" s="31"/>
    </row>
  </sheetData>
  <pageMargins left="0.51181102362204722" right="0.51181102362204722" top="1.9685039370078741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96209-ED3D-4BBE-90CA-94AF3E4CA2CF}">
  <dimension ref="A1:B10"/>
  <sheetViews>
    <sheetView zoomScaleNormal="100" workbookViewId="0">
      <selection activeCell="A20" sqref="A20"/>
    </sheetView>
  </sheetViews>
  <sheetFormatPr defaultRowHeight="12.75" x14ac:dyDescent="0.2"/>
  <cols>
    <col min="1" max="1" width="79.1640625" bestFit="1" customWidth="1"/>
    <col min="2" max="2" width="74.6640625" bestFit="1" customWidth="1"/>
  </cols>
  <sheetData>
    <row r="1" spans="1:2" ht="15.75" x14ac:dyDescent="0.2">
      <c r="A1" s="35" t="s">
        <v>42</v>
      </c>
      <c r="B1" s="36" t="str">
        <f>'Planilha SESC'!A10</f>
        <v>ASSISTENTE DE SUPORTE A GESTAO - ATENDIMENTO</v>
      </c>
    </row>
    <row r="2" spans="1:2" ht="15.75" x14ac:dyDescent="0.2">
      <c r="A2" s="33" t="s">
        <v>41</v>
      </c>
      <c r="B2" s="32">
        <f>'Planilha SESC'!C10</f>
        <v>206682.7</v>
      </c>
    </row>
    <row r="3" spans="1:2" ht="15.75" x14ac:dyDescent="0.2">
      <c r="A3" s="33" t="s">
        <v>43</v>
      </c>
      <c r="B3" s="32">
        <f>'Planilha SESC'!D10</f>
        <v>128143.274</v>
      </c>
    </row>
    <row r="4" spans="1:2" ht="15.75" x14ac:dyDescent="0.2">
      <c r="A4" s="33" t="s">
        <v>44</v>
      </c>
      <c r="B4" s="32">
        <f>'Planilha SESC'!E10</f>
        <v>77000</v>
      </c>
    </row>
    <row r="5" spans="1:2" ht="15.75" x14ac:dyDescent="0.2">
      <c r="A5" s="33" t="s">
        <v>45</v>
      </c>
      <c r="B5" s="34">
        <f>'Planilha SESC'!F10</f>
        <v>0.05</v>
      </c>
    </row>
    <row r="6" spans="1:2" ht="15.75" x14ac:dyDescent="0.2">
      <c r="A6" s="33" t="s">
        <v>46</v>
      </c>
      <c r="B6" s="32">
        <f>'Planilha SESC'!G10</f>
        <v>20591.298700000003</v>
      </c>
    </row>
    <row r="7" spans="1:2" ht="15.75" x14ac:dyDescent="0.2">
      <c r="A7" s="33" t="s">
        <v>47</v>
      </c>
      <c r="B7" s="34">
        <f>'Planilha SESC'!H10</f>
        <v>0.14249999999999999</v>
      </c>
    </row>
    <row r="8" spans="1:2" ht="15.75" x14ac:dyDescent="0.2">
      <c r="A8" s="33" t="s">
        <v>48</v>
      </c>
      <c r="B8" s="32">
        <f>'Planilha SESC'!I10</f>
        <v>61619.461359749999</v>
      </c>
    </row>
    <row r="9" spans="1:2" ht="15.75" x14ac:dyDescent="0.2">
      <c r="A9" s="37" t="s">
        <v>49</v>
      </c>
      <c r="B9" s="36">
        <f>B2+B3+B4+B6+B8</f>
        <v>494036.73405975004</v>
      </c>
    </row>
    <row r="10" spans="1:2" x14ac:dyDescent="0.2">
      <c r="B10" s="31"/>
    </row>
  </sheetData>
  <pageMargins left="0.51181102362204722" right="0.51181102362204722" top="1.9685039370078741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23</vt:i4>
      </vt:variant>
      <vt:variant>
        <vt:lpstr>Intervalos Nomeados</vt:lpstr>
      </vt:variant>
      <vt:variant>
        <vt:i4>1</vt:i4>
      </vt:variant>
    </vt:vector>
  </HeadingPairs>
  <TitlesOfParts>
    <vt:vector size="24" baseType="lpstr">
      <vt:lpstr>Planilha SESC</vt:lpstr>
      <vt:lpstr>Analista de Cultura</vt:lpstr>
      <vt:lpstr>Analista de Saúde</vt:lpstr>
      <vt:lpstr>Analista de Suporte a Gestão</vt:lpstr>
      <vt:lpstr>Analista de Tecnologia</vt:lpstr>
      <vt:lpstr>Assistente de Operações I</vt:lpstr>
      <vt:lpstr>Assistente de Operações II</vt:lpstr>
      <vt:lpstr>Assistente de Suporte a Gestão</vt:lpstr>
      <vt:lpstr>Assistente de Suporte Ges. A.</vt:lpstr>
      <vt:lpstr>Assistente de Tecnologia</vt:lpstr>
      <vt:lpstr>Auxiliar de Operações</vt:lpstr>
      <vt:lpstr>Cirurgião Dentista</vt:lpstr>
      <vt:lpstr>Educador Físico</vt:lpstr>
      <vt:lpstr>Inst. Desenv. Artístico e Cult.</vt:lpstr>
      <vt:lpstr>Médico</vt:lpstr>
      <vt:lpstr>Médico do Trabalho</vt:lpstr>
      <vt:lpstr>Professor</vt:lpstr>
      <vt:lpstr>Tec. Seg. do Trabalho</vt:lpstr>
      <vt:lpstr>Tec. de Operações</vt:lpstr>
      <vt:lpstr>Tec. Enferm. do Trabalho</vt:lpstr>
      <vt:lpstr>Tecnico em Radiologia</vt:lpstr>
      <vt:lpstr>Tecnico em Saúde</vt:lpstr>
      <vt:lpstr>Total</vt:lpstr>
      <vt:lpstr>'Planilha SESC'!Area_de_impressao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3.1.1. Anexo III - Quantitativo estimado de empregados2.xlsx</dc:title>
  <dc:creator>priscillab</dc:creator>
  <cp:lastModifiedBy>User</cp:lastModifiedBy>
  <cp:lastPrinted>2024-05-10T14:44:52Z</cp:lastPrinted>
  <dcterms:created xsi:type="dcterms:W3CDTF">2023-10-28T14:08:49Z</dcterms:created>
  <dcterms:modified xsi:type="dcterms:W3CDTF">2024-05-10T14:55:24Z</dcterms:modified>
</cp:coreProperties>
</file>